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400" windowHeight="8445" activeTab="5"/>
  </bookViews>
  <sheets>
    <sheet name="Cover" sheetId="1" r:id="rId1"/>
    <sheet name="Income Statement" sheetId="2" r:id="rId2"/>
    <sheet name="Balance Sheet" sheetId="3" r:id="rId3"/>
    <sheet name="Equity" sheetId="4" r:id="rId4"/>
    <sheet name="Cashflow" sheetId="5" r:id="rId5"/>
    <sheet name="Notes" sheetId="6" r:id="rId6"/>
  </sheets>
  <definedNames>
    <definedName name="_xlnm.Print_Area" localSheetId="4">'Cashflow'!$A$1:$K$65</definedName>
    <definedName name="_xlnm.Print_Area" localSheetId="5">'Notes'!$A$1:$L$183</definedName>
    <definedName name="_xlnm.Print_Titles" localSheetId="1">'Income Statement'!$1:$7</definedName>
  </definedNames>
  <calcPr fullCalcOnLoad="1"/>
</workbook>
</file>

<file path=xl/sharedStrings.xml><?xml version="1.0" encoding="utf-8"?>
<sst xmlns="http://schemas.openxmlformats.org/spreadsheetml/2006/main" count="347" uniqueCount="281">
  <si>
    <t>exchange approximating those ruling at the transaction dates. All exchange gains or losses are dealt with in the income statement.</t>
  </si>
  <si>
    <t>(Company No. 307097-A)</t>
  </si>
  <si>
    <t>RM000</t>
  </si>
  <si>
    <t>As At End Of</t>
  </si>
  <si>
    <t>Current Quarter</t>
  </si>
  <si>
    <t>As At Preceding</t>
  </si>
  <si>
    <t>Financial Year End</t>
  </si>
  <si>
    <t>CONDENSED CONSOLIDATED INCOME STATEMENT</t>
  </si>
  <si>
    <t>CONDENSED CONSOLIDATED BALANCE SHEET</t>
  </si>
  <si>
    <t>CONDENSED CONSOLIDATED STATEMENT OF CHANGES IN EQUITY</t>
  </si>
  <si>
    <t>CONDENSED CONSOLIDATED CASH FLOW STATEMENT</t>
  </si>
  <si>
    <t>The Condensed Consolidated Income Statement should be read in conjunction with the Annual Financial Statements</t>
  </si>
  <si>
    <t>The Condensed Consolidated Balance Sheet should be read in conjunction with the Annual Financial Statements</t>
  </si>
  <si>
    <t>-   Basic</t>
  </si>
  <si>
    <t>-   Diluted</t>
  </si>
  <si>
    <t>EARNINGS PER SHARE (SEN)</t>
  </si>
  <si>
    <t>NET TANGIBLE ASSETS PER SHARE (SEN)</t>
  </si>
  <si>
    <t>NOTES TO INTERIM FINANCIAL REPORT</t>
  </si>
  <si>
    <t>The Condensed Consolidated Cash Flow Statement should be read in conjunction with the Annual Financial Statements</t>
  </si>
  <si>
    <t>There were no significant changes in the amount of estimates reported in prior interim periods of the current financial year or</t>
  </si>
  <si>
    <t>The valuations of property, plant and equipment have been brought forward without amendment from the previous financial</t>
  </si>
  <si>
    <t>statements.</t>
  </si>
  <si>
    <t>The Group did not issue any profit forecast or profit guarantee during the current financial year-to-date.</t>
  </si>
  <si>
    <t>There were no sale of unquoted investments and/or properties during the current quarter and financial year-to-date.</t>
  </si>
  <si>
    <t>There were no purchase or disposal of quoted securities during the current quarter and financial year-to-date and  there were</t>
  </si>
  <si>
    <t>no investment in quoted shares as at the end of the quarter.</t>
  </si>
  <si>
    <t>RM'000</t>
  </si>
  <si>
    <t>Total short term borrowings</t>
  </si>
  <si>
    <t>Total long term borrowings</t>
  </si>
  <si>
    <t>There were no pending material litigations at the date of this report.</t>
  </si>
  <si>
    <t>There was no audit qualification in the audit report of the preceding annual financial statements.</t>
  </si>
  <si>
    <t>There were no changes in the composition of the Group during the interim period under review.</t>
  </si>
  <si>
    <t>(Unaudited)</t>
  </si>
  <si>
    <t>(Audited)</t>
  </si>
  <si>
    <t>(Incorporated in Malaysia)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</si>
  <si>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</si>
  <si>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</si>
  <si>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</si>
  <si>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</si>
  <si>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</si>
  <si>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</si>
  <si>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</si>
  <si>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</si>
  <si>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</si>
  <si>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</si>
  <si>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</si>
  <si>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</si>
  <si>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</si>
  <si>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</si>
  <si>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</si>
  <si>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</si>
  <si>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</si>
  <si>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</si>
  <si>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</si>
  <si>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</si>
  <si>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</si>
  <si>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</si>
  <si>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</si>
  <si>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</si>
  <si>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as follows:</t>
  </si>
  <si>
    <t>Year-To-Date</t>
  </si>
  <si>
    <t>na</t>
  </si>
  <si>
    <t>The Group borrowings, which are all secured and denominated in Ringgit Malaysia, as at the end of the reporting period were</t>
  </si>
  <si>
    <t>BA</t>
  </si>
  <si>
    <t>The Group's operations are affected by seasonal crop production, weather conditions and fluctuating commodity prices.</t>
  </si>
  <si>
    <t>Taxation</t>
  </si>
  <si>
    <t>Amount due to holding company</t>
  </si>
  <si>
    <t>Amount due from related companies</t>
  </si>
  <si>
    <t>Dividend</t>
  </si>
  <si>
    <t>Accounting Policies</t>
  </si>
  <si>
    <t>Audit Report</t>
  </si>
  <si>
    <t>Seasonal and Cyclical Factors</t>
  </si>
  <si>
    <t>Unusual Items</t>
  </si>
  <si>
    <t>Changes in Estimates</t>
  </si>
  <si>
    <t>Debt and Equities Securities</t>
  </si>
  <si>
    <t>Segmental Reporting</t>
  </si>
  <si>
    <t>Valuations of Property, Plant and Equipment</t>
  </si>
  <si>
    <t>Changes in Composition of the Group</t>
  </si>
  <si>
    <t>Contingent Liabilities</t>
  </si>
  <si>
    <t>Review of Performance</t>
  </si>
  <si>
    <t>Variation of Result to Preceding Quarter</t>
  </si>
  <si>
    <t>Profit Forecast</t>
  </si>
  <si>
    <t>Profit or Loss on Sale of Unquoted Investment and/or Properties</t>
  </si>
  <si>
    <t>Quoted Securities</t>
  </si>
  <si>
    <t>Corporate Proposals</t>
  </si>
  <si>
    <t>Borrowings</t>
  </si>
  <si>
    <t>Off Balance Sheet Financial Instruments</t>
  </si>
  <si>
    <t>Material Litigation</t>
  </si>
  <si>
    <t>Earnings Per Share</t>
  </si>
  <si>
    <t>Subsequent Events</t>
  </si>
  <si>
    <t>Inter-segments elimination</t>
  </si>
  <si>
    <t>Taxation for the current period/year</t>
  </si>
  <si>
    <t>Cocoa Trading</t>
  </si>
  <si>
    <t>MKT</t>
  </si>
  <si>
    <t>TCE</t>
  </si>
  <si>
    <t>INTEREST EXPENSE</t>
  </si>
  <si>
    <t>TAXATION</t>
  </si>
  <si>
    <t>TOTAL</t>
  </si>
  <si>
    <t>CCP</t>
  </si>
  <si>
    <t>REVENUE</t>
  </si>
  <si>
    <t>COST OF SALES</t>
  </si>
  <si>
    <t>OTHER INCOME</t>
  </si>
  <si>
    <t>ADMINISTRATIVE EXPENSES</t>
  </si>
  <si>
    <t>INTEREST INCOME</t>
  </si>
  <si>
    <t>PROFIT FOR THE YEAR</t>
  </si>
  <si>
    <t>CUMULATIVE QUARTER</t>
  </si>
  <si>
    <t>Current Year</t>
  </si>
  <si>
    <t xml:space="preserve">Quarter </t>
  </si>
  <si>
    <t>Preceding Year</t>
  </si>
  <si>
    <t>Corresponding Quarter</t>
  </si>
  <si>
    <t>Todate</t>
  </si>
  <si>
    <t>Corresponding Period</t>
  </si>
  <si>
    <t>INDIVIDUAL QUARTER</t>
  </si>
  <si>
    <t>CURRENT ASSETS</t>
  </si>
  <si>
    <t>Inventories</t>
  </si>
  <si>
    <t>Trade receivables</t>
  </si>
  <si>
    <t>Other receivables</t>
  </si>
  <si>
    <t>Taxation recoverable</t>
  </si>
  <si>
    <t>Cash and bank balances</t>
  </si>
  <si>
    <t>DEDUCT: CURRENT LIABILITIES</t>
  </si>
  <si>
    <t>Trade payables</t>
  </si>
  <si>
    <t>Other payables</t>
  </si>
  <si>
    <t>Amount due to related companies</t>
  </si>
  <si>
    <t>Term Loan</t>
  </si>
  <si>
    <t>LONG TERM LIABILITIES</t>
  </si>
  <si>
    <t>FINANCED BY:</t>
  </si>
  <si>
    <t>Share capital</t>
  </si>
  <si>
    <t>Share premium</t>
  </si>
  <si>
    <t>Reserves</t>
  </si>
  <si>
    <t>SHARE</t>
  </si>
  <si>
    <t>CAPITAL</t>
  </si>
  <si>
    <t>PREMIUM</t>
  </si>
  <si>
    <t>RETAINED</t>
  </si>
  <si>
    <t>PROFITS</t>
  </si>
  <si>
    <t>DIVIDEND PAID</t>
  </si>
  <si>
    <t>CASH FLOWS FROM OPERATING ACTIVITIES</t>
  </si>
  <si>
    <t>Adjustment for:</t>
  </si>
  <si>
    <t>Depreciation of property, plant and equipment</t>
  </si>
  <si>
    <t>Interest income</t>
  </si>
  <si>
    <t>Interest expense</t>
  </si>
  <si>
    <t>Operating profit before working capital changes</t>
  </si>
  <si>
    <t>Decrease/(Increase) in inventories</t>
  </si>
  <si>
    <t>Decrease/(Increase) in receivables</t>
  </si>
  <si>
    <t>Increase/(Decrease) in payables</t>
  </si>
  <si>
    <t>Interest paid</t>
  </si>
  <si>
    <t>Taxation paid</t>
  </si>
  <si>
    <t>CASH FLOWS FROM INVESTING ACTIVITIES</t>
  </si>
  <si>
    <t>Purchase of property, plant and equipment</t>
  </si>
  <si>
    <t>Proceeds from disposal of property, plant and equipment</t>
  </si>
  <si>
    <t>Interest received</t>
  </si>
  <si>
    <t>CASH FLOWS FROM FINANCING ACTIVITIES</t>
  </si>
  <si>
    <t>Dividend paid</t>
  </si>
  <si>
    <t>Repayment of term loans</t>
  </si>
  <si>
    <t>NET INCREASE/(DECREASE) IN CASH AND CASH EQUIVALENTS</t>
  </si>
  <si>
    <t>CASH AND CASH EQUIVALENTS AT BEGINNING OF THE PERIOD</t>
  </si>
  <si>
    <t>Tax refunded</t>
  </si>
  <si>
    <t>AT 01/02/2003</t>
  </si>
  <si>
    <t>TECK  GUAN  PERDANA  BERHAD</t>
  </si>
  <si>
    <t xml:space="preserve">UNAUDITED INTERIM FINANCIAL REPORT FOR THE </t>
  </si>
  <si>
    <t>( COMPANY NO : 307097 - A)</t>
  </si>
  <si>
    <t>Total</t>
  </si>
  <si>
    <t>Plantation</t>
  </si>
  <si>
    <t>ISSUE OF SHARE CAPITAL</t>
  </si>
  <si>
    <t>BONUS ISSUE</t>
  </si>
  <si>
    <t>TGP</t>
  </si>
  <si>
    <t>Tax Expense</t>
  </si>
  <si>
    <t>Tax Provision c/f</t>
  </si>
  <si>
    <t>Tax Provision B/f</t>
  </si>
  <si>
    <t>Payments</t>
  </si>
  <si>
    <t>Refunds</t>
  </si>
  <si>
    <t>Proceeds from issuance of ordinary shares</t>
  </si>
  <si>
    <t>Weighted average number of</t>
  </si>
  <si>
    <t xml:space="preserve">  ordinary shares in issue ('000)</t>
  </si>
  <si>
    <t>Weighted average number of shares outstanding in 2003 =</t>
  </si>
  <si>
    <t xml:space="preserve">(19,998 + 19,998) x 12/12 = </t>
  </si>
  <si>
    <t>There were no items affecting the assets, liabilities, net income or cash flows that are unusual because of their nature, size</t>
  </si>
  <si>
    <t>PRIOR YEAR ADJUSTMENT</t>
  </si>
  <si>
    <t>RESTATED AT 01/02/2003</t>
  </si>
  <si>
    <t>Written off of property, plant and equipment</t>
  </si>
  <si>
    <t>(i) Revenue</t>
  </si>
  <si>
    <t>Operating Profit</t>
  </si>
  <si>
    <t>Total Revenue</t>
  </si>
  <si>
    <t>changes in estimates of amounts reported in prior financial years that have a material effect in the current financial period.</t>
  </si>
  <si>
    <t>Dividend Paid</t>
  </si>
  <si>
    <t>25.</t>
  </si>
  <si>
    <t>or incidence for the interim period.</t>
  </si>
  <si>
    <t>There are no corporate proposals announced but not completed as at the date of this report.</t>
  </si>
  <si>
    <t xml:space="preserve">Weighted average number of shares outstanding in 2002 = </t>
  </si>
  <si>
    <t>By Order of the Board</t>
  </si>
  <si>
    <t>Chan Kin Dak @ Tan Kin Dak</t>
  </si>
  <si>
    <t>net profit for the year by the weighted average number of ordinary shares in issue.</t>
  </si>
  <si>
    <t>The earnings per share for the current quarter and financial year-to-date are calculated by dividing the loss for the period /</t>
  </si>
  <si>
    <t>Basic earnings per share (Sen)</t>
  </si>
  <si>
    <t>31/01/2004</t>
  </si>
  <si>
    <t>AT 31/01/2004</t>
  </si>
  <si>
    <t>Capital Commitments</t>
  </si>
  <si>
    <t>The Group has no capital commitments as at the end of the current financial quarter.</t>
  </si>
  <si>
    <t>Current Year Prospects</t>
  </si>
  <si>
    <t xml:space="preserve">(19,998 + 19,998) x 12/12 + 100 x 6/6 = </t>
  </si>
  <si>
    <t>Amortisation of plantation development expenditure</t>
  </si>
  <si>
    <t>TECK GUAN PERDANA BERHAD</t>
  </si>
  <si>
    <t>Diluted earnings per share is not disclosed as the Company does not have any dilutive potential ordinary shares.</t>
  </si>
  <si>
    <t>AT 01/02/2004</t>
  </si>
  <si>
    <t xml:space="preserve">Deferred Tax </t>
  </si>
  <si>
    <t>NON-CURRENT ASSETS</t>
  </si>
  <si>
    <t>Property, plant &amp; equipment</t>
  </si>
  <si>
    <t>Goodwill on consolidation</t>
  </si>
  <si>
    <t>of the Company for the year ended 31 January 2004</t>
  </si>
  <si>
    <t>CASH AND CASH EQUIVALENTS AT END OF THE PERIOD*</t>
  </si>
  <si>
    <t>Cash and Bank Balances</t>
  </si>
  <si>
    <t>Bank Overdrafts</t>
  </si>
  <si>
    <t>*Cash &amp; cash equivalents at end of the period consists of:</t>
  </si>
  <si>
    <t>Cocoa Manufacturing</t>
  </si>
  <si>
    <t>Finance Cost, net</t>
  </si>
  <si>
    <t>Unallocated corporate expenses</t>
  </si>
  <si>
    <t>(ii) Result</t>
  </si>
  <si>
    <t>Amount due from holding company</t>
  </si>
  <si>
    <t>Statements of the Company for the year ended 31 January 2004</t>
  </si>
  <si>
    <t xml:space="preserve">The Condensed Consolidated Statement of Changes in Equity should be read in conjunction with the Annual Financial </t>
  </si>
  <si>
    <t>The effective tax rate was higher than the statutory tax rate due principally to non-deductibility of certain items for tax purpose</t>
  </si>
  <si>
    <t>Deferred taxation for the current period/year</t>
  </si>
  <si>
    <t>(Loss) / Profit Before Tax</t>
  </si>
  <si>
    <t>Net (loss) / profit for the year (RM'000)</t>
  </si>
  <si>
    <t>(LOSS) / PROFIT BEFORE TAXATION</t>
  </si>
  <si>
    <t>(LOSS) / PROFIT FOR THE PERIOD/YEAR</t>
  </si>
  <si>
    <t>LOSS FOR THE PERIOD</t>
  </si>
  <si>
    <t>NET CURRENT ASSETS</t>
  </si>
  <si>
    <t>Profit / (Loss) before taxation</t>
  </si>
  <si>
    <t>(Gain) / Loss on disposal of property, plant and equipment</t>
  </si>
  <si>
    <t>Cash generated from / (used in) operations</t>
  </si>
  <si>
    <t>Net cash generated from / (used in) operating activities</t>
  </si>
  <si>
    <t>Net cash generated from / (used in) investing activities</t>
  </si>
  <si>
    <t>Net cash generated from / (used in) financing activities</t>
  </si>
  <si>
    <t>Balb/f</t>
  </si>
  <si>
    <t>Bal c/f</t>
  </si>
  <si>
    <t>A subsidiary company had entered into forward foreign exchange contracts where appropriate as hedges and to limit its exposure</t>
  </si>
  <si>
    <t xml:space="preserve">The maturity period of these contracts ranged between 1 to 2 months. </t>
  </si>
  <si>
    <t>Forward foreign exchange contracts</t>
  </si>
  <si>
    <t>No dividend has been declared for the financial quarter under review.</t>
  </si>
  <si>
    <t>'000</t>
  </si>
  <si>
    <t>Sterling Pound</t>
  </si>
  <si>
    <t>Equivalent</t>
  </si>
  <si>
    <t>Contracted Amount</t>
  </si>
  <si>
    <t>Ringgit Malaysia</t>
  </si>
  <si>
    <t xml:space="preserve">The comparative basic earnings per share has been retroactively adjusted  to take into account the effect of Bonus Issue. </t>
  </si>
  <si>
    <t>Company Secretary</t>
  </si>
  <si>
    <t>There is minimal credit and market risk as the contracts were entered into with a reputable bank.</t>
  </si>
  <si>
    <t>earlier than 7 days from the date of this report are:</t>
  </si>
  <si>
    <t>26.</t>
  </si>
  <si>
    <t>There were no material contingent liabilities since the last annual balance sheet date.</t>
  </si>
  <si>
    <t>THIRD QUARTER ENDED 31 OCTOBER 2004</t>
  </si>
  <si>
    <t>UNAUDITED INTERIM FINANCIAL REPORT FOR THE THIRD QUARTER ENDED 31 OCTOBER 2004</t>
  </si>
  <si>
    <t>AT 31/10/2004</t>
  </si>
  <si>
    <t>27 December 2004</t>
  </si>
  <si>
    <t>including amortisation of plantation development expenditure. Deferred tax provided mainly from excess of capital allowances over</t>
  </si>
  <si>
    <t>depreciation, unutilised capital allowances and unabsorbed tax losses.</t>
  </si>
  <si>
    <t>The interim financial report is unaudited and has been prepared in accordance with MASB 26 - Interim Financial Reporting. The</t>
  </si>
  <si>
    <t>accounting policies and methods of computation adopted by the Group in this interim financial report are consistent with those</t>
  </si>
  <si>
    <t>adopted in the financial statements for the year ended 31 January 2004.</t>
  </si>
  <si>
    <t>There were no issuances, cancellations, repurchases, resale and repayments of debt and equity securities for the current financial</t>
  </si>
  <si>
    <t>period under review.</t>
  </si>
  <si>
    <t>The directors are of the opinion that cocoa price in global market still remained volatile and the overall performance of the Group</t>
  </si>
  <si>
    <t>for the remainder of this financial year is dependent on the global prices of cocoa beans and cocoa products.</t>
  </si>
  <si>
    <t>to potential changes in currency receivables and payables, and cash flows generated from anticipated transaction denominated in</t>
  </si>
  <si>
    <t xml:space="preserve">foreign currencies. Transactions in foreign currencies during the financial year are converted into Ringgit Malaysia at rates of </t>
  </si>
  <si>
    <t>The contracted amount of the financial instruments not recognized in balance sheet as at 24 December 2004 being a date not</t>
  </si>
  <si>
    <t>was paid on 27 September 2004.</t>
  </si>
  <si>
    <t xml:space="preserve">A final dividend of 1%, less 28% income tax, amounting to RM288,698 in respect of financial year ended 31 January 2004 </t>
  </si>
  <si>
    <t>Repayment</t>
  </si>
  <si>
    <t>Overdraft</t>
  </si>
  <si>
    <t>Drawdown / (Repayment) of Bankers' Acceptance</t>
  </si>
  <si>
    <t>There were no material events subsequent to the end of the interim period that have not been reflected in the financial statements</t>
  </si>
  <si>
    <t>for the interim period.</t>
  </si>
  <si>
    <t>RM 5,061</t>
  </si>
  <si>
    <t>The Group recorded pre-tax loss of RM2.11 million for the current quarter as compared with preceding year corresponding</t>
  </si>
  <si>
    <t>of stiff global market competition and lower crop yield in cocoa plantation as a result of adverse weather condition.</t>
  </si>
  <si>
    <t>The Group recorded lower pre-tax loss of RM2.11 million for the current quarter as compared with the immediate preceding</t>
  </si>
  <si>
    <t xml:space="preserve">quarter's pre-tax loss of RM0.25 million due mainly to ripple effect of adverse market price of cocoa products. </t>
  </si>
  <si>
    <t>(LOSS) / PROFIT FROM OPERATIONS</t>
  </si>
  <si>
    <t>quarter's pre-tax lost of RM0.88 million, due mainly to lower selling price and profit margin of cocoa products as a result</t>
  </si>
  <si>
    <t xml:space="preserve">GROSS (LOSS) / PROFIT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</si>
</sst>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0.00_);\(0.00\)"/>
    <numFmt numFmtId="171" formatCode="[$-809]dd\ mmmm\ yyyy"/>
    <numFmt numFmtId="172" formatCode="[$-809]d\ mmmm\ yyyy;@"/>
    <numFmt numFmtId="173" formatCode="#,##0_);\(#,##0\);&quot;-&quot;???"/>
    <numFmt numFmtId="174" formatCode="_(* #,##0_);_(* \(#,##0\);_(* &quot;-&quot;??_);_(@_)"/>
    <numFmt numFmtId="175" formatCode="[$-F800]dddd\,\ mmmm\ dd\,\ yyyy"/>
    <numFmt numFmtId="176" formatCode="mmm\-yyyy"/>
    <numFmt numFmtId="177" formatCode="[$-409]dddd\,\ mmmm\ dd\,\ yyyy"/>
    <numFmt numFmtId="178" formatCode="_(* #,##0.0_);_(* \(#,##0.0\);_(* &quot;-&quot;_);_(@_)"/>
    <numFmt numFmtId="179" formatCode="_(* #,##0.00_);_(* \(#,##0.00\);_(* &quot;-&quot;_);_(@_)"/>
    <numFmt numFmtId="180" formatCode="_(* #,##0.000_);_(* \(#,##0.000\);_(* &quot;-&quot;_);_(@_)"/>
    <numFmt numFmtId="181" formatCode="_(* #,##0.0000_);_(* \(#,##0.0000\);_(* &quot;-&quot;_);_(@_)"/>
    <numFmt numFmtId="182" formatCode="_(* #,##0.00000_);_(* \(#,##0.00000\);_(* &quot;-&quot;_);_(@_)"/>
    <numFmt numFmtId="183" formatCode="_(* #,##0.000000_);_(* \(#,##0.000000\);_(* &quot;-&quot;_);_(@_)"/>
    <numFmt numFmtId="184" formatCode="_(* #,##0.0_);_(* \(#,##0.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dd/mm/yy;@"/>
    <numFmt numFmtId="188" formatCode="[$-809]dd\ mmmm\ yyyy;@"/>
    <numFmt numFmtId="189" formatCode="[$-409]mmm\-yy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£-809]#,##0.00"/>
    <numFmt numFmtId="195" formatCode="[$£-809]#,##0.0"/>
    <numFmt numFmtId="196" formatCode="[$£-809]#,##0"/>
  </numFmts>
  <fonts count="19">
    <font>
      <sz val="10"/>
      <name val="Tahoma"/>
      <family val="0"/>
    </font>
    <font>
      <sz val="8"/>
      <name val="Tahoma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2"/>
      <name val="Times New Roman"/>
      <family val="0"/>
    </font>
    <font>
      <b/>
      <sz val="10"/>
      <name val="Tahoma"/>
      <family val="2"/>
    </font>
    <font>
      <b/>
      <sz val="11"/>
      <name val="Tahoma"/>
      <family val="2"/>
    </font>
    <font>
      <sz val="10"/>
      <color indexed="10"/>
      <name val="Tahoma"/>
      <family val="0"/>
    </font>
    <font>
      <b/>
      <sz val="12"/>
      <name val="Tahoma"/>
      <family val="2"/>
    </font>
    <font>
      <sz val="9"/>
      <name val="Tahoma"/>
      <family val="0"/>
    </font>
    <font>
      <b/>
      <sz val="16"/>
      <name val="Tahoma"/>
      <family val="2"/>
    </font>
    <font>
      <i/>
      <sz val="10"/>
      <name val="Tahoma"/>
      <family val="2"/>
    </font>
    <font>
      <sz val="11"/>
      <name val="Tahoma"/>
      <family val="2"/>
    </font>
    <font>
      <sz val="10"/>
      <color indexed="9"/>
      <name val="Tahoma"/>
      <family val="0"/>
    </font>
    <font>
      <sz val="14"/>
      <name val="Tahoma"/>
      <family val="0"/>
    </font>
    <font>
      <b/>
      <sz val="22"/>
      <name val="Tahoma"/>
      <family val="2"/>
    </font>
    <font>
      <sz val="18"/>
      <name val="Tahoma"/>
      <family val="0"/>
    </font>
    <font>
      <b/>
      <sz val="24"/>
      <name val="Tahoma"/>
      <family val="2"/>
    </font>
    <font>
      <sz val="10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4" fillId="2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37" fontId="5" fillId="0" borderId="0" xfId="21" applyFont="1" applyFill="1" applyBorder="1">
      <alignment/>
      <protection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0" xfId="0" applyBorder="1" applyAlignment="1" quotePrefix="1">
      <alignment/>
    </xf>
    <xf numFmtId="2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Border="1" applyAlignment="1">
      <alignment horizontal="right"/>
    </xf>
    <xf numFmtId="0" fontId="12" fillId="0" borderId="0" xfId="0" applyFont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41" fontId="0" fillId="0" borderId="2" xfId="0" applyNumberFormat="1" applyBorder="1" applyAlignment="1">
      <alignment/>
    </xf>
    <xf numFmtId="41" fontId="0" fillId="0" borderId="3" xfId="0" applyNumberFormat="1" applyFont="1" applyBorder="1" applyAlignment="1">
      <alignment/>
    </xf>
    <xf numFmtId="0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7" fillId="0" borderId="0" xfId="0" applyNumberFormat="1" applyFont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41" fontId="0" fillId="0" borderId="1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Continuous"/>
    </xf>
    <xf numFmtId="0" fontId="1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6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13" fillId="2" borderId="0" xfId="0" applyFont="1" applyFill="1" applyBorder="1" applyAlignment="1">
      <alignment/>
    </xf>
    <xf numFmtId="14" fontId="9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41" fontId="0" fillId="2" borderId="0" xfId="0" applyNumberFormat="1" applyFill="1" applyBorder="1" applyAlignment="1">
      <alignment/>
    </xf>
    <xf numFmtId="41" fontId="0" fillId="2" borderId="4" xfId="0" applyNumberFormat="1" applyFill="1" applyBorder="1" applyAlignment="1">
      <alignment/>
    </xf>
    <xf numFmtId="41" fontId="0" fillId="2" borderId="2" xfId="0" applyNumberFormat="1" applyFill="1" applyBorder="1" applyAlignment="1">
      <alignment/>
    </xf>
    <xf numFmtId="0" fontId="1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/>
    </xf>
    <xf numFmtId="0" fontId="17" fillId="2" borderId="0" xfId="0" applyFont="1" applyFill="1" applyAlignment="1">
      <alignment/>
    </xf>
    <xf numFmtId="174" fontId="0" fillId="2" borderId="0" xfId="15" applyNumberFormat="1" applyFill="1" applyBorder="1" applyAlignment="1">
      <alignment/>
    </xf>
    <xf numFmtId="174" fontId="0" fillId="2" borderId="0" xfId="15" applyNumberFormat="1" applyFill="1" applyAlignment="1">
      <alignment/>
    </xf>
    <xf numFmtId="174" fontId="0" fillId="2" borderId="1" xfId="15" applyNumberFormat="1" applyFill="1" applyBorder="1" applyAlignment="1">
      <alignment/>
    </xf>
    <xf numFmtId="174" fontId="0" fillId="2" borderId="0" xfId="15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4" fontId="0" fillId="0" borderId="0" xfId="15" applyNumberFormat="1" applyBorder="1" applyAlignment="1">
      <alignment/>
    </xf>
    <xf numFmtId="174" fontId="0" fillId="0" borderId="0" xfId="15" applyNumberFormat="1" applyFont="1" applyBorder="1" applyAlignment="1">
      <alignment/>
    </xf>
    <xf numFmtId="174" fontId="0" fillId="0" borderId="0" xfId="15" applyNumberFormat="1" applyFont="1" applyBorder="1" applyAlignment="1" quotePrefix="1">
      <alignment/>
    </xf>
    <xf numFmtId="43" fontId="0" fillId="0" borderId="5" xfId="15" applyNumberFormat="1" applyBorder="1" applyAlignment="1">
      <alignment/>
    </xf>
    <xf numFmtId="41" fontId="0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4" fontId="0" fillId="2" borderId="0" xfId="15" applyNumberFormat="1" applyFont="1" applyFill="1" applyBorder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 quotePrefix="1">
      <alignment/>
    </xf>
    <xf numFmtId="0" fontId="5" fillId="0" borderId="0" xfId="0" applyFont="1" applyAlignment="1">
      <alignment/>
    </xf>
    <xf numFmtId="41" fontId="0" fillId="2" borderId="1" xfId="0" applyNumberFormat="1" applyFill="1" applyBorder="1" applyAlignment="1">
      <alignment/>
    </xf>
    <xf numFmtId="41" fontId="0" fillId="0" borderId="0" xfId="0" applyNumberFormat="1" applyFill="1" applyBorder="1" applyAlignment="1">
      <alignment horizontal="right"/>
    </xf>
    <xf numFmtId="0" fontId="0" fillId="0" borderId="0" xfId="0" applyFont="1" applyBorder="1" applyAlignment="1">
      <alignment/>
    </xf>
    <xf numFmtId="41" fontId="0" fillId="0" borderId="1" xfId="0" applyNumberFormat="1" applyFont="1" applyBorder="1" applyAlignment="1">
      <alignment/>
    </xf>
    <xf numFmtId="41" fontId="0" fillId="0" borderId="4" xfId="0" applyNumberFormat="1" applyBorder="1" applyAlignment="1">
      <alignment/>
    </xf>
    <xf numFmtId="41" fontId="0" fillId="0" borderId="0" xfId="0" applyNumberFormat="1" applyFont="1" applyBorder="1" applyAlignment="1">
      <alignment/>
    </xf>
    <xf numFmtId="194" fontId="0" fillId="0" borderId="0" xfId="0" applyNumberFormat="1" applyFont="1" applyFill="1" applyBorder="1" applyAlignment="1" quotePrefix="1">
      <alignment horizontal="center"/>
    </xf>
    <xf numFmtId="196" fontId="0" fillId="0" borderId="5" xfId="0" applyNumberFormat="1" applyFont="1" applyFill="1" applyBorder="1" applyAlignment="1" quotePrefix="1">
      <alignment horizontal="right"/>
    </xf>
    <xf numFmtId="0" fontId="0" fillId="0" borderId="0" xfId="0" applyBorder="1" applyAlignment="1" quotePrefix="1">
      <alignment horizontal="center"/>
    </xf>
    <xf numFmtId="188" fontId="0" fillId="0" borderId="0" xfId="0" applyNumberFormat="1" applyBorder="1" applyAlignment="1" quotePrefix="1">
      <alignment horizontal="left"/>
    </xf>
    <xf numFmtId="0" fontId="18" fillId="0" borderId="0" xfId="0" applyFont="1" applyAlignment="1">
      <alignment/>
    </xf>
    <xf numFmtId="174" fontId="0" fillId="0" borderId="5" xfId="15" applyNumberFormat="1" applyFont="1" applyBorder="1" applyAlignment="1">
      <alignment/>
    </xf>
    <xf numFmtId="174" fontId="5" fillId="0" borderId="0" xfId="15" applyNumberFormat="1" applyFont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43" fontId="0" fillId="0" borderId="0" xfId="15" applyNumberFormat="1" applyBorder="1" applyAlignment="1">
      <alignment/>
    </xf>
    <xf numFmtId="174" fontId="7" fillId="2" borderId="0" xfId="15" applyNumberFormat="1" applyFont="1" applyFill="1" applyBorder="1" applyAlignment="1">
      <alignment/>
    </xf>
    <xf numFmtId="184" fontId="7" fillId="2" borderId="0" xfId="15" applyNumberFormat="1" applyFont="1" applyFill="1" applyBorder="1" applyAlignment="1">
      <alignment horizontal="right"/>
    </xf>
    <xf numFmtId="184" fontId="7" fillId="2" borderId="0" xfId="15" applyNumberFormat="1" applyFont="1" applyFill="1" applyAlignment="1">
      <alignment horizontal="right"/>
    </xf>
    <xf numFmtId="184" fontId="7" fillId="2" borderId="0" xfId="15" applyNumberFormat="1" applyFont="1" applyFill="1" applyBorder="1" applyAlignment="1">
      <alignment/>
    </xf>
    <xf numFmtId="184" fontId="7" fillId="2" borderId="0" xfId="15" applyNumberFormat="1" applyFont="1" applyFill="1" applyAlignment="1">
      <alignment/>
    </xf>
    <xf numFmtId="174" fontId="8" fillId="2" borderId="0" xfId="15" applyNumberFormat="1" applyFont="1" applyFill="1" applyAlignment="1">
      <alignment/>
    </xf>
    <xf numFmtId="174" fontId="0" fillId="2" borderId="0" xfId="15" applyNumberFormat="1" applyFill="1" applyAlignment="1">
      <alignment/>
    </xf>
    <xf numFmtId="174" fontId="6" fillId="2" borderId="0" xfId="15" applyNumberFormat="1" applyFont="1" applyFill="1" applyBorder="1" applyAlignment="1">
      <alignment/>
    </xf>
    <xf numFmtId="174" fontId="5" fillId="2" borderId="0" xfId="15" applyNumberFormat="1" applyFont="1" applyFill="1" applyAlignment="1">
      <alignment horizontal="center"/>
    </xf>
    <xf numFmtId="174" fontId="7" fillId="2" borderId="0" xfId="15" applyNumberFormat="1" applyFont="1" applyFill="1" applyBorder="1" applyAlignment="1">
      <alignment horizontal="right"/>
    </xf>
    <xf numFmtId="174" fontId="7" fillId="2" borderId="0" xfId="15" applyNumberFormat="1" applyFont="1" applyFill="1" applyAlignment="1">
      <alignment horizontal="right"/>
    </xf>
    <xf numFmtId="174" fontId="7" fillId="2" borderId="0" xfId="15" applyNumberFormat="1" applyFont="1" applyFill="1" applyAlignment="1">
      <alignment/>
    </xf>
    <xf numFmtId="174" fontId="0" fillId="2" borderId="0" xfId="15" applyNumberFormat="1" applyFont="1" applyFill="1" applyBorder="1" applyAlignment="1">
      <alignment horizontal="left"/>
    </xf>
    <xf numFmtId="174" fontId="0" fillId="2" borderId="0" xfId="15" applyNumberFormat="1" applyFill="1" applyAlignment="1">
      <alignment horizontal="center"/>
    </xf>
    <xf numFmtId="174" fontId="0" fillId="2" borderId="0" xfId="15" applyNumberFormat="1" applyFont="1" applyFill="1" applyAlignment="1">
      <alignment horizontal="right"/>
    </xf>
    <xf numFmtId="174" fontId="0" fillId="2" borderId="0" xfId="15" applyNumberFormat="1" applyFill="1" applyAlignment="1">
      <alignment horizontal="right"/>
    </xf>
    <xf numFmtId="174" fontId="7" fillId="2" borderId="0" xfId="15" applyNumberFormat="1" applyFont="1" applyFill="1" applyAlignment="1">
      <alignment horizontal="right"/>
    </xf>
    <xf numFmtId="174" fontId="0" fillId="2" borderId="1" xfId="15" applyNumberFormat="1" applyFill="1" applyBorder="1" applyAlignment="1">
      <alignment horizontal="right"/>
    </xf>
    <xf numFmtId="174" fontId="0" fillId="2" borderId="0" xfId="15" applyNumberFormat="1" applyFill="1" applyBorder="1" applyAlignment="1">
      <alignment/>
    </xf>
    <xf numFmtId="174" fontId="0" fillId="2" borderId="0" xfId="15" applyNumberFormat="1" applyFont="1" applyFill="1" applyAlignment="1">
      <alignment horizontal="center"/>
    </xf>
    <xf numFmtId="174" fontId="0" fillId="2" borderId="0" xfId="15" applyNumberFormat="1" applyFont="1" applyFill="1" applyBorder="1" applyAlignment="1">
      <alignment horizontal="right"/>
    </xf>
    <xf numFmtId="43" fontId="0" fillId="0" borderId="0" xfId="15" applyAlignment="1">
      <alignment/>
    </xf>
    <xf numFmtId="43" fontId="0" fillId="0" borderId="0" xfId="15" applyBorder="1" applyAlignment="1">
      <alignment/>
    </xf>
    <xf numFmtId="0" fontId="14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0" fillId="0" borderId="0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3:K32"/>
  <sheetViews>
    <sheetView workbookViewId="0" topLeftCell="A16">
      <selection activeCell="C41" sqref="C41"/>
    </sheetView>
  </sheetViews>
  <sheetFormatPr defaultColWidth="9.140625" defaultRowHeight="12.75"/>
  <cols>
    <col min="1" max="16384" width="9.140625" style="45" customWidth="1"/>
  </cols>
  <sheetData>
    <row r="23" spans="3:9" ht="25.5" customHeight="1">
      <c r="C23" s="63" t="s">
        <v>157</v>
      </c>
      <c r="D23" s="62"/>
      <c r="F23" s="62"/>
      <c r="G23" s="62"/>
      <c r="H23" s="62"/>
      <c r="I23" s="62"/>
    </row>
    <row r="24" spans="3:9" ht="12.75" customHeight="1">
      <c r="C24" s="62"/>
      <c r="D24" s="62"/>
      <c r="E24" s="62"/>
      <c r="F24" s="62"/>
      <c r="G24" s="62"/>
      <c r="H24" s="62"/>
      <c r="I24" s="62"/>
    </row>
    <row r="25" spans="3:9" ht="18">
      <c r="C25" s="127" t="s">
        <v>159</v>
      </c>
      <c r="D25" s="127"/>
      <c r="E25" s="127"/>
      <c r="F25" s="127"/>
      <c r="G25" s="127"/>
      <c r="H25" s="127"/>
      <c r="I25" s="127"/>
    </row>
    <row r="26" spans="3:9" ht="18">
      <c r="C26" s="61"/>
      <c r="D26" s="61"/>
      <c r="E26" s="61"/>
      <c r="F26" s="61"/>
      <c r="G26" s="61"/>
      <c r="H26" s="61"/>
      <c r="I26" s="61"/>
    </row>
    <row r="27" spans="3:9" ht="18">
      <c r="C27" s="61"/>
      <c r="D27" s="61"/>
      <c r="E27" s="61"/>
      <c r="F27" s="61"/>
      <c r="G27" s="61"/>
      <c r="H27" s="61"/>
      <c r="I27" s="61"/>
    </row>
    <row r="28" spans="3:9" ht="18">
      <c r="C28" s="61"/>
      <c r="D28" s="61"/>
      <c r="E28" s="61"/>
      <c r="F28" s="61"/>
      <c r="G28" s="61"/>
      <c r="H28" s="61"/>
      <c r="I28" s="61"/>
    </row>
    <row r="31" spans="2:11" ht="22.5">
      <c r="B31" s="128" t="s">
        <v>158</v>
      </c>
      <c r="C31" s="128"/>
      <c r="D31" s="128"/>
      <c r="E31" s="128"/>
      <c r="F31" s="128"/>
      <c r="G31" s="128"/>
      <c r="H31" s="128"/>
      <c r="I31" s="128"/>
      <c r="J31" s="128"/>
      <c r="K31" s="128"/>
    </row>
    <row r="32" spans="2:11" ht="22.5">
      <c r="B32" s="128" t="s">
        <v>250</v>
      </c>
      <c r="C32" s="128"/>
      <c r="D32" s="128"/>
      <c r="E32" s="128"/>
      <c r="F32" s="128"/>
      <c r="G32" s="128"/>
      <c r="H32" s="128"/>
      <c r="I32" s="128"/>
      <c r="J32" s="128"/>
      <c r="K32" s="128"/>
    </row>
  </sheetData>
  <mergeCells count="3">
    <mergeCell ref="C25:I25"/>
    <mergeCell ref="B31:K31"/>
    <mergeCell ref="B32:K32"/>
  </mergeCells>
  <printOptions/>
  <pageMargins left="0.75" right="0.75" top="1" bottom="1" header="0.5" footer="0.5"/>
  <pageSetup fitToHeight="1" fitToWidth="1" horizontalDpi="800" verticalDpi="8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52"/>
  <sheetViews>
    <sheetView showGridLines="0" zoomScale="90" zoomScaleNormal="90" workbookViewId="0" topLeftCell="A13">
      <selection activeCell="F9" sqref="F9"/>
    </sheetView>
  </sheetViews>
  <sheetFormatPr defaultColWidth="9.140625" defaultRowHeight="12.75"/>
  <cols>
    <col min="1" max="3" width="15.7109375" style="0" customWidth="1"/>
    <col min="4" max="4" width="10.7109375" style="0" customWidth="1"/>
    <col min="5" max="5" width="4.28125" style="0" customWidth="1"/>
    <col min="6" max="6" width="10.7109375" style="0" customWidth="1"/>
    <col min="7" max="7" width="4.28125" style="0" customWidth="1"/>
    <col min="8" max="8" width="10.7109375" style="0" customWidth="1"/>
    <col min="9" max="9" width="4.28125" style="0" customWidth="1"/>
    <col min="10" max="10" width="10.7109375" style="0" customWidth="1"/>
    <col min="11" max="11" width="4.28125" style="0" customWidth="1"/>
    <col min="12" max="12" width="10.7109375" style="0" customWidth="1"/>
  </cols>
  <sheetData>
    <row r="1" spans="1:12" ht="19.5">
      <c r="A1" s="21" t="s">
        <v>200</v>
      </c>
      <c r="B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20" t="s">
        <v>1</v>
      </c>
      <c r="B2" s="20"/>
      <c r="C2" s="20"/>
      <c r="D2" s="20"/>
      <c r="E2" s="34"/>
      <c r="F2" s="20"/>
      <c r="G2" s="20"/>
      <c r="H2" s="20"/>
      <c r="I2" s="20"/>
      <c r="J2" s="20"/>
      <c r="K2" s="20"/>
      <c r="L2" s="20"/>
    </row>
    <row r="3" spans="1:12" ht="12.75">
      <c r="A3" s="20" t="s">
        <v>34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6" spans="1:12" ht="15">
      <c r="A6" s="19" t="s">
        <v>251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8" spans="1:1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4.25">
      <c r="A9" s="22" t="s">
        <v>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2.75">
      <c r="A11" s="2"/>
      <c r="B11" s="5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4" t="s">
        <v>112</v>
      </c>
      <c r="F12" s="2"/>
      <c r="G12" s="2"/>
      <c r="H12" s="2"/>
      <c r="I12" s="4" t="s">
        <v>105</v>
      </c>
      <c r="J12" s="2"/>
      <c r="K12" s="2"/>
      <c r="L12" s="2"/>
    </row>
    <row r="13" spans="1:12" ht="12.75">
      <c r="A13" s="2"/>
      <c r="B13" s="2"/>
      <c r="C13" s="2"/>
      <c r="D13" s="10" t="s">
        <v>106</v>
      </c>
      <c r="E13" s="2"/>
      <c r="F13" s="10" t="s">
        <v>108</v>
      </c>
      <c r="G13" s="2"/>
      <c r="H13" s="10" t="s">
        <v>106</v>
      </c>
      <c r="I13" s="2"/>
      <c r="J13" s="10" t="s">
        <v>108</v>
      </c>
      <c r="K13" s="2"/>
      <c r="L13" s="2"/>
    </row>
    <row r="14" spans="1:12" ht="12.75">
      <c r="A14" s="2"/>
      <c r="B14" s="2"/>
      <c r="C14" s="2"/>
      <c r="D14" s="10" t="s">
        <v>107</v>
      </c>
      <c r="E14" s="2"/>
      <c r="F14" s="10" t="s">
        <v>109</v>
      </c>
      <c r="G14" s="2"/>
      <c r="H14" s="10" t="s">
        <v>110</v>
      </c>
      <c r="I14" s="2"/>
      <c r="J14" s="10" t="s">
        <v>111</v>
      </c>
      <c r="K14" s="2"/>
      <c r="L14" s="2"/>
    </row>
    <row r="15" spans="1:12" ht="12.75">
      <c r="A15" s="2"/>
      <c r="B15" s="2"/>
      <c r="C15" s="2"/>
      <c r="D15" s="11">
        <v>38291</v>
      </c>
      <c r="E15" s="2"/>
      <c r="F15" s="11">
        <v>37925</v>
      </c>
      <c r="G15" s="11"/>
      <c r="H15" s="11">
        <v>38291</v>
      </c>
      <c r="I15" s="2"/>
      <c r="J15" s="11">
        <v>37925</v>
      </c>
      <c r="K15" s="2"/>
      <c r="L15" s="2"/>
    </row>
    <row r="16" spans="1:12" ht="12.75">
      <c r="A16" s="2"/>
      <c r="B16" s="2"/>
      <c r="C16" s="2"/>
      <c r="D16" s="4" t="s">
        <v>2</v>
      </c>
      <c r="E16" s="2"/>
      <c r="F16" s="4" t="s">
        <v>2</v>
      </c>
      <c r="G16" s="2"/>
      <c r="H16" s="4" t="s">
        <v>2</v>
      </c>
      <c r="I16" s="2"/>
      <c r="J16" s="4" t="s">
        <v>2</v>
      </c>
      <c r="K16" s="2"/>
      <c r="L16" s="2"/>
    </row>
    <row r="17" spans="1:12" ht="12.75">
      <c r="A17" s="2"/>
      <c r="B17" s="2"/>
      <c r="C17" s="2"/>
      <c r="D17" s="35"/>
      <c r="E17" s="35"/>
      <c r="F17" s="35"/>
      <c r="G17" s="35"/>
      <c r="H17" s="35"/>
      <c r="I17" s="35"/>
      <c r="J17" s="35"/>
      <c r="K17" s="2"/>
      <c r="L17" s="2"/>
    </row>
    <row r="18" spans="1:12" ht="12.75">
      <c r="A18" s="8" t="s">
        <v>99</v>
      </c>
      <c r="B18" s="8"/>
      <c r="C18" s="2"/>
      <c r="D18" s="29">
        <v>22530</v>
      </c>
      <c r="E18" s="35"/>
      <c r="F18" s="29">
        <v>21060</v>
      </c>
      <c r="G18" s="35"/>
      <c r="H18" s="29">
        <v>53429</v>
      </c>
      <c r="I18" s="35"/>
      <c r="J18" s="29">
        <v>63624</v>
      </c>
      <c r="K18" s="2"/>
      <c r="L18" s="2"/>
    </row>
    <row r="19" spans="1:12" ht="12.75">
      <c r="A19" s="2"/>
      <c r="B19" s="2"/>
      <c r="C19" s="2"/>
      <c r="D19" s="35"/>
      <c r="E19" s="35"/>
      <c r="F19" s="35"/>
      <c r="G19" s="35"/>
      <c r="H19" s="35"/>
      <c r="I19" s="35"/>
      <c r="J19" s="35"/>
      <c r="K19" s="2"/>
      <c r="L19" s="2"/>
    </row>
    <row r="20" spans="1:12" ht="12.75">
      <c r="A20" s="8" t="s">
        <v>100</v>
      </c>
      <c r="B20" s="8"/>
      <c r="C20" s="2"/>
      <c r="D20" s="35">
        <v>-23595</v>
      </c>
      <c r="E20" s="35"/>
      <c r="F20" s="35">
        <v>-21413</v>
      </c>
      <c r="G20" s="35"/>
      <c r="H20" s="35">
        <v>-53157</v>
      </c>
      <c r="I20" s="35"/>
      <c r="J20" s="35">
        <v>-60715</v>
      </c>
      <c r="K20" s="2"/>
      <c r="L20" s="2"/>
    </row>
    <row r="21" spans="1:12" ht="12.75">
      <c r="A21" s="2"/>
      <c r="B21" s="2"/>
      <c r="C21" s="2"/>
      <c r="D21" s="35"/>
      <c r="E21" s="35"/>
      <c r="F21" s="35"/>
      <c r="G21" s="35"/>
      <c r="H21" s="35"/>
      <c r="I21" s="35"/>
      <c r="J21" s="35"/>
      <c r="K21" s="2"/>
      <c r="L21" s="2"/>
    </row>
    <row r="22" spans="1:12" ht="12.75">
      <c r="A22" s="2"/>
      <c r="B22" s="2"/>
      <c r="C22" s="2"/>
      <c r="D22" s="36"/>
      <c r="E22" s="35"/>
      <c r="F22" s="36"/>
      <c r="G22" s="35"/>
      <c r="H22" s="36"/>
      <c r="I22" s="35"/>
      <c r="J22" s="36"/>
      <c r="K22" s="2"/>
      <c r="L22" s="2"/>
    </row>
    <row r="23" spans="1:12" ht="12.75">
      <c r="A23" s="8" t="s">
        <v>280</v>
      </c>
      <c r="B23" s="8"/>
      <c r="C23" s="2"/>
      <c r="D23" s="30">
        <f>D18+D20</f>
        <v>-1065</v>
      </c>
      <c r="E23" s="35"/>
      <c r="F23" s="30">
        <f>F18+F20</f>
        <v>-353</v>
      </c>
      <c r="G23" s="35"/>
      <c r="H23" s="30">
        <f>H18+H20</f>
        <v>272</v>
      </c>
      <c r="I23" s="35"/>
      <c r="J23" s="30">
        <f>J18+J20</f>
        <v>2909</v>
      </c>
      <c r="K23" s="2"/>
      <c r="L23" s="2"/>
    </row>
    <row r="24" spans="1:12" ht="12.75">
      <c r="A24" s="2"/>
      <c r="B24" s="2"/>
      <c r="C24" s="2"/>
      <c r="D24" s="30"/>
      <c r="E24" s="35"/>
      <c r="F24" s="30"/>
      <c r="G24" s="35"/>
      <c r="H24" s="30"/>
      <c r="I24" s="35"/>
      <c r="J24" s="30"/>
      <c r="K24" s="2"/>
      <c r="L24" s="2"/>
    </row>
    <row r="25" spans="1:12" ht="12.75">
      <c r="A25" s="8" t="s">
        <v>101</v>
      </c>
      <c r="B25" s="8"/>
      <c r="C25" s="2"/>
      <c r="D25" s="30">
        <v>273</v>
      </c>
      <c r="E25" s="35"/>
      <c r="F25" s="30">
        <v>562</v>
      </c>
      <c r="G25" s="35"/>
      <c r="H25" s="30">
        <v>742</v>
      </c>
      <c r="I25" s="35"/>
      <c r="J25" s="30">
        <v>965</v>
      </c>
      <c r="K25" s="2"/>
      <c r="L25" s="2"/>
    </row>
    <row r="26" spans="1:12" ht="12.75">
      <c r="A26" s="2"/>
      <c r="B26" s="2"/>
      <c r="C26" s="2"/>
      <c r="D26" s="30"/>
      <c r="E26" s="35"/>
      <c r="F26" s="30"/>
      <c r="G26" s="35"/>
      <c r="H26" s="30"/>
      <c r="I26" s="35"/>
      <c r="J26" s="30"/>
      <c r="K26" s="2"/>
      <c r="L26" s="2"/>
    </row>
    <row r="27" spans="1:12" ht="12.75">
      <c r="A27" s="8" t="s">
        <v>102</v>
      </c>
      <c r="B27" s="8"/>
      <c r="C27" s="2"/>
      <c r="D27" s="30">
        <v>-1071</v>
      </c>
      <c r="E27" s="35"/>
      <c r="F27" s="30">
        <v>-936</v>
      </c>
      <c r="G27" s="35"/>
      <c r="H27" s="30">
        <v>-3047</v>
      </c>
      <c r="I27" s="35"/>
      <c r="J27" s="30">
        <v>-2541</v>
      </c>
      <c r="K27" s="2"/>
      <c r="L27" s="2"/>
    </row>
    <row r="28" spans="1:12" ht="12.75">
      <c r="A28" s="2"/>
      <c r="B28" s="2"/>
      <c r="C28" s="2"/>
      <c r="D28" s="30"/>
      <c r="E28" s="35"/>
      <c r="F28" s="30"/>
      <c r="G28" s="35"/>
      <c r="H28" s="30"/>
      <c r="I28" s="35"/>
      <c r="J28" s="30"/>
      <c r="K28" s="2"/>
      <c r="L28" s="2"/>
    </row>
    <row r="29" spans="1:12" ht="12.75">
      <c r="A29" s="2"/>
      <c r="B29" s="2"/>
      <c r="C29" s="2"/>
      <c r="D29" s="33"/>
      <c r="E29" s="35"/>
      <c r="F29" s="33"/>
      <c r="G29" s="35"/>
      <c r="H29" s="33"/>
      <c r="I29" s="35"/>
      <c r="J29" s="33"/>
      <c r="K29" s="2"/>
      <c r="L29" s="2"/>
    </row>
    <row r="30" spans="1:12" ht="12.75">
      <c r="A30" s="8" t="s">
        <v>278</v>
      </c>
      <c r="B30" s="8"/>
      <c r="C30" s="2"/>
      <c r="D30" s="30">
        <f>D23+D25+D27</f>
        <v>-1863</v>
      </c>
      <c r="E30" s="35"/>
      <c r="F30" s="30">
        <f>F23+F25+F27</f>
        <v>-727</v>
      </c>
      <c r="G30" s="35"/>
      <c r="H30" s="30">
        <f>H23+H25+H27</f>
        <v>-2033</v>
      </c>
      <c r="I30" s="35"/>
      <c r="J30" s="30">
        <f>J23+J25+J27</f>
        <v>1333</v>
      </c>
      <c r="K30" s="2"/>
      <c r="L30" s="2"/>
    </row>
    <row r="31" spans="1:12" ht="12.75">
      <c r="A31" s="2"/>
      <c r="B31" s="2"/>
      <c r="C31" s="2"/>
      <c r="D31" s="30"/>
      <c r="E31" s="35"/>
      <c r="F31" s="30"/>
      <c r="G31" s="35"/>
      <c r="H31" s="30"/>
      <c r="I31" s="35"/>
      <c r="J31" s="30"/>
      <c r="K31" s="2"/>
      <c r="L31" s="2"/>
    </row>
    <row r="32" spans="1:12" ht="12.75">
      <c r="A32" s="8" t="s">
        <v>103</v>
      </c>
      <c r="B32" s="8"/>
      <c r="C32" s="2"/>
      <c r="D32" s="30">
        <v>36</v>
      </c>
      <c r="E32" s="35"/>
      <c r="F32" s="30">
        <v>197</v>
      </c>
      <c r="G32" s="35"/>
      <c r="H32" s="30">
        <v>123</v>
      </c>
      <c r="I32" s="35"/>
      <c r="J32" s="30">
        <v>671</v>
      </c>
      <c r="K32" s="2"/>
      <c r="L32" s="2"/>
    </row>
    <row r="33" spans="1:12" ht="12.75">
      <c r="A33" s="2"/>
      <c r="B33" s="2"/>
      <c r="C33" s="2"/>
      <c r="D33" s="30"/>
      <c r="E33" s="35"/>
      <c r="F33" s="30"/>
      <c r="G33" s="35"/>
      <c r="H33" s="30"/>
      <c r="I33" s="35"/>
      <c r="J33" s="30"/>
      <c r="K33" s="2"/>
      <c r="L33" s="2"/>
    </row>
    <row r="34" spans="1:12" ht="12.75">
      <c r="A34" s="8" t="s">
        <v>95</v>
      </c>
      <c r="B34" s="8"/>
      <c r="C34" s="2"/>
      <c r="D34" s="30">
        <v>-279</v>
      </c>
      <c r="E34" s="35"/>
      <c r="F34" s="30">
        <v>-350</v>
      </c>
      <c r="G34" s="35"/>
      <c r="H34" s="30">
        <v>-945</v>
      </c>
      <c r="I34" s="35"/>
      <c r="J34" s="30">
        <v>-1244</v>
      </c>
      <c r="K34" s="2"/>
      <c r="L34" s="2"/>
    </row>
    <row r="35" spans="1:12" ht="12.75">
      <c r="A35" s="2"/>
      <c r="B35" s="2"/>
      <c r="C35" s="2"/>
      <c r="D35" s="30"/>
      <c r="E35" s="35"/>
      <c r="F35" s="30"/>
      <c r="G35" s="35"/>
      <c r="H35" s="30"/>
      <c r="I35" s="35"/>
      <c r="J35" s="30"/>
      <c r="K35" s="2"/>
      <c r="L35" s="2"/>
    </row>
    <row r="36" spans="1:12" ht="12.75">
      <c r="A36" s="2"/>
      <c r="B36" s="2"/>
      <c r="C36" s="2"/>
      <c r="D36" s="33"/>
      <c r="E36" s="35"/>
      <c r="F36" s="33"/>
      <c r="G36" s="35"/>
      <c r="H36" s="33"/>
      <c r="I36" s="35"/>
      <c r="J36" s="33"/>
      <c r="K36" s="2"/>
      <c r="L36" s="2"/>
    </row>
    <row r="37" spans="1:12" ht="12.75">
      <c r="A37" s="8" t="s">
        <v>223</v>
      </c>
      <c r="B37" s="8"/>
      <c r="C37" s="2"/>
      <c r="D37" s="30">
        <f>+D30+D32+D34</f>
        <v>-2106</v>
      </c>
      <c r="E37" s="35"/>
      <c r="F37" s="30">
        <f>+F30+F32+F34</f>
        <v>-880</v>
      </c>
      <c r="G37" s="35"/>
      <c r="H37" s="30">
        <f>+H30+H32+H34</f>
        <v>-2855</v>
      </c>
      <c r="I37" s="35"/>
      <c r="J37" s="30">
        <f>+J30+J32+J34</f>
        <v>760</v>
      </c>
      <c r="K37" s="2"/>
      <c r="L37" s="2"/>
    </row>
    <row r="38" spans="1:12" ht="12.75">
      <c r="A38" s="2"/>
      <c r="B38" s="2"/>
      <c r="C38" s="2"/>
      <c r="D38" s="30"/>
      <c r="E38" s="35"/>
      <c r="F38" s="30"/>
      <c r="G38" s="35"/>
      <c r="H38" s="30"/>
      <c r="I38" s="35"/>
      <c r="J38" s="30"/>
      <c r="K38" s="2"/>
      <c r="L38" s="2"/>
    </row>
    <row r="39" spans="1:12" ht="12.75">
      <c r="A39" s="8" t="s">
        <v>96</v>
      </c>
      <c r="B39" s="8"/>
      <c r="C39" s="2"/>
      <c r="D39" s="30">
        <v>670</v>
      </c>
      <c r="E39" s="35"/>
      <c r="F39" s="30">
        <v>275</v>
      </c>
      <c r="G39" s="35"/>
      <c r="H39" s="30">
        <v>107</v>
      </c>
      <c r="I39" s="35"/>
      <c r="J39" s="30">
        <v>-62</v>
      </c>
      <c r="K39" s="2"/>
      <c r="L39" s="2"/>
    </row>
    <row r="40" spans="1:12" ht="12.75">
      <c r="A40" s="2"/>
      <c r="B40" s="2"/>
      <c r="C40" s="2"/>
      <c r="D40" s="30"/>
      <c r="E40" s="35"/>
      <c r="F40" s="30"/>
      <c r="G40" s="35"/>
      <c r="H40" s="30"/>
      <c r="I40" s="35"/>
      <c r="J40" s="30"/>
      <c r="K40" s="2"/>
      <c r="L40" s="2"/>
    </row>
    <row r="41" spans="1:12" ht="13.5" thickBot="1">
      <c r="A41" s="8" t="s">
        <v>224</v>
      </c>
      <c r="B41" s="8"/>
      <c r="C41" s="2"/>
      <c r="D41" s="31">
        <f>+D37+D39</f>
        <v>-1436</v>
      </c>
      <c r="E41" s="35"/>
      <c r="F41" s="31">
        <f>+F37+F39</f>
        <v>-605</v>
      </c>
      <c r="G41" s="35"/>
      <c r="H41" s="31">
        <f>+H37+H39</f>
        <v>-2748</v>
      </c>
      <c r="I41" s="35"/>
      <c r="J41" s="31">
        <f>+J37+J39</f>
        <v>698</v>
      </c>
      <c r="K41" s="2"/>
      <c r="L41" s="2"/>
    </row>
    <row r="42" spans="1:12" ht="13.5" thickTop="1">
      <c r="A42" s="2"/>
      <c r="B42" s="2"/>
      <c r="C42" s="2"/>
      <c r="D42" s="9"/>
      <c r="E42" s="2"/>
      <c r="F42" s="2"/>
      <c r="G42" s="2"/>
      <c r="H42" s="9"/>
      <c r="I42" s="2"/>
      <c r="J42" s="2"/>
      <c r="K42" s="2"/>
      <c r="L42" s="2"/>
    </row>
    <row r="43" spans="1:1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7" t="s">
        <v>15</v>
      </c>
      <c r="B44" s="7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12" t="s">
        <v>13</v>
      </c>
      <c r="B45" s="12"/>
      <c r="C45" s="2"/>
      <c r="D45" s="13">
        <f>D41*100/40097</f>
        <v>-3.581315310372347</v>
      </c>
      <c r="E45" s="2"/>
      <c r="F45" s="13">
        <f>F41*100/40017</f>
        <v>-1.5118574605792539</v>
      </c>
      <c r="G45" s="13"/>
      <c r="H45" s="13">
        <f>H41*100/40097</f>
        <v>-6.85338055216101</v>
      </c>
      <c r="I45" s="13"/>
      <c r="J45" s="13">
        <f>J41*100/40017</f>
        <v>1.7442586900567258</v>
      </c>
      <c r="K45" s="2"/>
      <c r="L45" s="2"/>
    </row>
    <row r="46" spans="1:12" ht="12.75">
      <c r="A46" s="12" t="s">
        <v>14</v>
      </c>
      <c r="B46" s="12"/>
      <c r="C46" s="2"/>
      <c r="D46" s="27" t="s">
        <v>61</v>
      </c>
      <c r="E46" s="2"/>
      <c r="F46" s="27" t="s">
        <v>61</v>
      </c>
      <c r="G46" s="2"/>
      <c r="H46" s="27" t="s">
        <v>61</v>
      </c>
      <c r="I46" s="2"/>
      <c r="J46" s="27" t="s">
        <v>61</v>
      </c>
      <c r="K46" s="2"/>
      <c r="L46" s="2"/>
    </row>
    <row r="47" spans="1:12" ht="12.75">
      <c r="A47" s="2"/>
      <c r="B47" s="2"/>
      <c r="C47" s="2"/>
      <c r="K47" s="2"/>
      <c r="L47" s="2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4" t="s">
        <v>11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:12" ht="12.75">
      <c r="A50" s="24" t="s">
        <v>207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2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</sheetData>
  <printOptions/>
  <pageMargins left="0.7874015748031497" right="0.3937007874015748" top="0.984251968503937" bottom="0.984251968503937" header="0.5118110236220472" footer="0.5118110236220472"/>
  <pageSetup fitToHeight="10" fitToWidth="1" horizontalDpi="300" verticalDpi="300" orientation="portrait" paperSize="9" scale="86" r:id="rId1"/>
  <headerFooter alignWithMargins="0">
    <oddFooter>&amp;CPage &amp;P of 7</oddFooter>
  </headerFooter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P61"/>
  <sheetViews>
    <sheetView showGridLines="0" workbookViewId="0" topLeftCell="A28">
      <selection activeCell="G51" sqref="G51"/>
    </sheetView>
  </sheetViews>
  <sheetFormatPr defaultColWidth="9.140625" defaultRowHeight="12.75"/>
  <cols>
    <col min="7" max="7" width="10.8515625" style="0" customWidth="1"/>
    <col min="8" max="8" width="8.7109375" style="0" customWidth="1"/>
    <col min="9" max="9" width="11.7109375" style="0" customWidth="1"/>
  </cols>
  <sheetData>
    <row r="1" spans="1:16" ht="19.5">
      <c r="A1" s="21" t="s">
        <v>200</v>
      </c>
      <c r="B1" s="19"/>
      <c r="C1" s="19"/>
      <c r="D1" s="19"/>
      <c r="E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2.75">
      <c r="A2" s="20" t="s">
        <v>1</v>
      </c>
      <c r="B2" s="20"/>
      <c r="C2" s="20"/>
      <c r="D2" s="20"/>
      <c r="E2" s="20"/>
      <c r="F2" s="20"/>
      <c r="G2" s="20"/>
      <c r="H2" s="34"/>
      <c r="I2" s="20"/>
      <c r="J2" s="20"/>
      <c r="K2" s="20"/>
      <c r="L2" s="20"/>
      <c r="M2" s="20"/>
      <c r="N2" s="20"/>
      <c r="O2" s="20"/>
      <c r="P2" s="20"/>
    </row>
    <row r="3" spans="1:16" ht="12.75">
      <c r="A3" s="20" t="s">
        <v>34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6" spans="1:1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4.25">
      <c r="A7" s="22" t="s">
        <v>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2.75">
      <c r="A8" s="7"/>
      <c r="B8" s="7"/>
      <c r="C8" s="7"/>
      <c r="D8" s="7"/>
      <c r="E8" s="7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75">
      <c r="A9" s="2"/>
      <c r="B9" s="2"/>
      <c r="C9" s="2"/>
      <c r="D9" s="2"/>
      <c r="E9" s="2"/>
      <c r="F9" s="2"/>
      <c r="G9" s="10" t="s">
        <v>3</v>
      </c>
      <c r="H9" s="2"/>
      <c r="I9" s="10" t="s">
        <v>5</v>
      </c>
      <c r="J9" s="2"/>
      <c r="K9" s="2"/>
      <c r="L9" s="2"/>
      <c r="M9" s="2"/>
      <c r="N9" s="2"/>
      <c r="O9" s="2"/>
      <c r="P9" s="2"/>
    </row>
    <row r="10" spans="1:16" ht="12.75">
      <c r="A10" s="2"/>
      <c r="B10" s="2"/>
      <c r="C10" s="2"/>
      <c r="D10" s="2"/>
      <c r="E10" s="2"/>
      <c r="F10" s="2"/>
      <c r="G10" s="10" t="s">
        <v>4</v>
      </c>
      <c r="H10" s="2"/>
      <c r="I10" s="10" t="s">
        <v>6</v>
      </c>
      <c r="J10" s="2"/>
      <c r="K10" s="2"/>
      <c r="L10" s="2"/>
      <c r="M10" s="2"/>
      <c r="N10" s="2"/>
      <c r="O10" s="2"/>
      <c r="P10" s="2"/>
    </row>
    <row r="11" spans="1:16" ht="12.75">
      <c r="A11" s="2"/>
      <c r="B11" s="2"/>
      <c r="C11" s="2"/>
      <c r="D11" s="2"/>
      <c r="E11" s="2"/>
      <c r="F11" s="2"/>
      <c r="G11" s="11">
        <v>38291</v>
      </c>
      <c r="H11" s="11"/>
      <c r="I11" s="11" t="s">
        <v>193</v>
      </c>
      <c r="J11" s="2"/>
      <c r="K11" s="2"/>
      <c r="L11" s="2"/>
      <c r="M11" s="2"/>
      <c r="N11" s="2"/>
      <c r="O11" s="2"/>
      <c r="P11" s="2"/>
    </row>
    <row r="12" spans="1:16" ht="12.75">
      <c r="A12" s="2"/>
      <c r="B12" s="2"/>
      <c r="C12" s="2"/>
      <c r="D12" s="2"/>
      <c r="E12" s="2"/>
      <c r="F12" s="2"/>
      <c r="G12" s="4" t="s">
        <v>32</v>
      </c>
      <c r="H12" s="2"/>
      <c r="I12" s="4" t="s">
        <v>33</v>
      </c>
      <c r="J12" s="2"/>
      <c r="K12" s="2"/>
      <c r="L12" s="2"/>
      <c r="M12" s="2"/>
      <c r="N12" s="2"/>
      <c r="O12" s="2"/>
      <c r="P12" s="2"/>
    </row>
    <row r="13" spans="1:16" ht="12.75">
      <c r="A13" s="2"/>
      <c r="B13" s="2"/>
      <c r="C13" s="2"/>
      <c r="D13" s="2"/>
      <c r="E13" s="2"/>
      <c r="F13" s="2"/>
      <c r="G13" s="4" t="s">
        <v>2</v>
      </c>
      <c r="H13" s="2"/>
      <c r="I13" s="4" t="s">
        <v>2</v>
      </c>
      <c r="J13" s="2"/>
      <c r="K13" s="2"/>
      <c r="L13" s="2"/>
      <c r="M13" s="2"/>
      <c r="N13" s="2"/>
      <c r="O13" s="2"/>
      <c r="P13" s="2"/>
    </row>
    <row r="14" spans="1:16" ht="12.75">
      <c r="A14" s="7" t="s">
        <v>204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2.75">
      <c r="A15" s="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>
      <c r="A16" s="5" t="s">
        <v>205</v>
      </c>
      <c r="B16" s="7"/>
      <c r="C16" s="7"/>
      <c r="D16" s="7"/>
      <c r="E16" s="7"/>
      <c r="F16" s="2"/>
      <c r="G16" s="35">
        <v>43914</v>
      </c>
      <c r="H16" s="35"/>
      <c r="I16" s="35">
        <v>45715</v>
      </c>
      <c r="J16" s="2"/>
      <c r="K16" s="2"/>
      <c r="L16" s="2"/>
      <c r="M16" s="2"/>
      <c r="N16" s="2"/>
      <c r="O16" s="2"/>
      <c r="P16" s="2"/>
    </row>
    <row r="17" spans="1:16" ht="12.75">
      <c r="A17" s="5" t="s">
        <v>206</v>
      </c>
      <c r="B17" s="7"/>
      <c r="C17" s="7"/>
      <c r="D17" s="7"/>
      <c r="E17" s="7"/>
      <c r="F17" s="2"/>
      <c r="G17" s="35">
        <v>712</v>
      </c>
      <c r="H17" s="35"/>
      <c r="I17" s="35">
        <v>712</v>
      </c>
      <c r="J17" s="2"/>
      <c r="K17" s="2"/>
      <c r="L17" s="2"/>
      <c r="M17" s="2"/>
      <c r="N17" s="2"/>
      <c r="O17" s="2"/>
      <c r="P17" s="2"/>
    </row>
    <row r="18" spans="1:16" ht="12.75">
      <c r="A18" s="2"/>
      <c r="B18" s="2"/>
      <c r="C18" s="2"/>
      <c r="D18" s="2"/>
      <c r="E18" s="2"/>
      <c r="F18" s="2"/>
      <c r="G18" s="32">
        <f>SUM(G16:G17)</f>
        <v>44626</v>
      </c>
      <c r="H18" s="35"/>
      <c r="I18" s="32">
        <f>SUM(I16:I17)</f>
        <v>46427</v>
      </c>
      <c r="J18" s="2"/>
      <c r="K18" s="2"/>
      <c r="L18" s="2"/>
      <c r="M18" s="2"/>
      <c r="N18" s="2"/>
      <c r="O18" s="2"/>
      <c r="P18" s="2"/>
    </row>
    <row r="19" spans="1:16" ht="12.75">
      <c r="A19" s="7" t="s">
        <v>113</v>
      </c>
      <c r="B19" s="7"/>
      <c r="C19" s="7"/>
      <c r="D19" s="7"/>
      <c r="E19" s="7"/>
      <c r="F19" s="2"/>
      <c r="G19" s="35"/>
      <c r="H19" s="35"/>
      <c r="I19" s="35"/>
      <c r="J19" s="2"/>
      <c r="K19" s="2"/>
      <c r="L19" s="2"/>
      <c r="M19" s="2"/>
      <c r="N19" s="2"/>
      <c r="O19" s="2"/>
      <c r="P19" s="2"/>
    </row>
    <row r="20" spans="1:16" ht="12.75">
      <c r="A20" s="2"/>
      <c r="B20" s="2"/>
      <c r="C20" s="2"/>
      <c r="D20" s="2"/>
      <c r="E20" s="2"/>
      <c r="F20" s="2"/>
      <c r="G20" s="35"/>
      <c r="H20" s="35"/>
      <c r="I20" s="35"/>
      <c r="J20" s="2"/>
      <c r="K20" s="2"/>
      <c r="L20" s="2"/>
      <c r="M20" s="2"/>
      <c r="N20" s="2"/>
      <c r="O20" s="2"/>
      <c r="P20" s="2"/>
    </row>
    <row r="21" spans="1:16" ht="12.75">
      <c r="A21" s="2" t="s">
        <v>114</v>
      </c>
      <c r="B21" s="2"/>
      <c r="C21" s="2"/>
      <c r="D21" s="2"/>
      <c r="E21" s="2"/>
      <c r="F21" s="2"/>
      <c r="G21" s="35">
        <v>24172</v>
      </c>
      <c r="H21" s="35"/>
      <c r="I21" s="35">
        <v>25196</v>
      </c>
      <c r="J21" s="2"/>
      <c r="K21" s="2"/>
      <c r="L21" s="2"/>
      <c r="M21" s="2"/>
      <c r="N21" s="2"/>
      <c r="O21" s="2"/>
      <c r="P21" s="2"/>
    </row>
    <row r="22" spans="1:16" ht="12.75">
      <c r="A22" s="2" t="s">
        <v>115</v>
      </c>
      <c r="B22" s="2"/>
      <c r="C22" s="2"/>
      <c r="D22" s="2"/>
      <c r="E22" s="2"/>
      <c r="F22" s="2"/>
      <c r="G22" s="35">
        <v>6237</v>
      </c>
      <c r="H22" s="35"/>
      <c r="I22" s="35">
        <v>10481</v>
      </c>
      <c r="J22" s="2"/>
      <c r="K22" s="2"/>
      <c r="L22" s="2"/>
      <c r="M22" s="2"/>
      <c r="N22" s="2"/>
      <c r="O22" s="2"/>
      <c r="P22" s="2"/>
    </row>
    <row r="23" spans="1:16" ht="12.75">
      <c r="A23" s="2" t="s">
        <v>116</v>
      </c>
      <c r="B23" s="2"/>
      <c r="C23" s="2"/>
      <c r="D23" s="2"/>
      <c r="E23" s="2"/>
      <c r="F23" s="2"/>
      <c r="G23" s="35">
        <v>496</v>
      </c>
      <c r="H23" s="35"/>
      <c r="I23" s="35">
        <v>117</v>
      </c>
      <c r="J23" s="2"/>
      <c r="K23" s="2"/>
      <c r="L23" s="2"/>
      <c r="M23" s="2"/>
      <c r="N23" s="2"/>
      <c r="O23" s="2"/>
      <c r="P23" s="2"/>
    </row>
    <row r="24" spans="1:16" ht="12.75" hidden="1">
      <c r="A24" s="2" t="s">
        <v>216</v>
      </c>
      <c r="B24" s="2"/>
      <c r="C24" s="2"/>
      <c r="D24" s="2"/>
      <c r="E24" s="2"/>
      <c r="F24" s="2"/>
      <c r="G24" s="35">
        <v>0</v>
      </c>
      <c r="H24" s="35"/>
      <c r="I24" s="35">
        <v>0</v>
      </c>
      <c r="J24" s="2"/>
      <c r="K24" s="2"/>
      <c r="L24" s="2"/>
      <c r="M24" s="2"/>
      <c r="N24" s="2"/>
      <c r="O24" s="2"/>
      <c r="P24" s="2"/>
    </row>
    <row r="25" spans="1:16" ht="12.75">
      <c r="A25" s="2" t="s">
        <v>67</v>
      </c>
      <c r="B25" s="2"/>
      <c r="C25" s="2"/>
      <c r="D25" s="2"/>
      <c r="E25" s="2"/>
      <c r="F25" s="2"/>
      <c r="G25" s="35">
        <v>362</v>
      </c>
      <c r="H25" s="35"/>
      <c r="I25" s="35">
        <v>6594</v>
      </c>
      <c r="J25" s="2"/>
      <c r="K25" s="2"/>
      <c r="L25" s="2"/>
      <c r="M25" s="2"/>
      <c r="N25" s="2"/>
      <c r="O25" s="2"/>
      <c r="P25" s="2"/>
    </row>
    <row r="26" spans="1:16" ht="12.75">
      <c r="A26" s="2" t="s">
        <v>117</v>
      </c>
      <c r="B26" s="2"/>
      <c r="C26" s="2"/>
      <c r="D26" s="2"/>
      <c r="E26" s="2"/>
      <c r="F26" s="2"/>
      <c r="G26" s="35">
        <v>990</v>
      </c>
      <c r="H26" s="35"/>
      <c r="I26" s="35">
        <v>1016</v>
      </c>
      <c r="J26" s="2"/>
      <c r="K26" s="2"/>
      <c r="L26" s="2"/>
      <c r="M26" s="2"/>
      <c r="N26" s="2"/>
      <c r="O26" s="2"/>
      <c r="P26" s="2"/>
    </row>
    <row r="27" spans="1:16" ht="12.75">
      <c r="A27" s="2" t="s">
        <v>118</v>
      </c>
      <c r="B27" s="2"/>
      <c r="C27" s="2"/>
      <c r="D27" s="2"/>
      <c r="E27" s="2"/>
      <c r="F27" s="2"/>
      <c r="G27" s="35">
        <v>205</v>
      </c>
      <c r="H27" s="35"/>
      <c r="I27" s="35">
        <v>410</v>
      </c>
      <c r="J27" s="2"/>
      <c r="K27" s="2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32">
        <f>SUM(G21:G27)</f>
        <v>32462</v>
      </c>
      <c r="H28" s="35"/>
      <c r="I28" s="32">
        <f>SUM(I21:I27)</f>
        <v>43814</v>
      </c>
      <c r="J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35"/>
      <c r="H29" s="35"/>
      <c r="I29" s="35"/>
      <c r="J29" s="2"/>
      <c r="K29" s="2"/>
      <c r="L29" s="2"/>
      <c r="M29" s="2"/>
      <c r="N29" s="2"/>
      <c r="O29" s="2"/>
      <c r="P29" s="2"/>
    </row>
    <row r="30" spans="1:16" ht="12.75">
      <c r="A30" s="7" t="s">
        <v>119</v>
      </c>
      <c r="B30" s="7"/>
      <c r="C30" s="7"/>
      <c r="D30" s="7"/>
      <c r="E30" s="7"/>
      <c r="F30" s="2"/>
      <c r="G30" s="35"/>
      <c r="H30" s="35"/>
      <c r="I30" s="35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35"/>
      <c r="H31" s="35"/>
      <c r="I31" s="35"/>
      <c r="J31" s="2"/>
      <c r="K31" s="2"/>
      <c r="L31" s="2"/>
      <c r="M31" s="2"/>
      <c r="N31" s="2"/>
      <c r="O31" s="2"/>
      <c r="P31" s="2"/>
    </row>
    <row r="32" spans="1:16" ht="12.75">
      <c r="A32" s="2" t="s">
        <v>85</v>
      </c>
      <c r="B32" s="2"/>
      <c r="C32" s="2"/>
      <c r="D32" s="2"/>
      <c r="E32" s="2"/>
      <c r="F32" s="2"/>
      <c r="G32" s="35">
        <v>6576</v>
      </c>
      <c r="H32" s="35"/>
      <c r="I32" s="35">
        <v>7056</v>
      </c>
      <c r="J32" s="2"/>
      <c r="K32" s="2"/>
      <c r="L32" s="2"/>
      <c r="M32" s="2"/>
      <c r="N32" s="2"/>
      <c r="O32" s="2"/>
      <c r="P32" s="2"/>
    </row>
    <row r="33" spans="1:16" ht="12.75">
      <c r="A33" s="2" t="s">
        <v>120</v>
      </c>
      <c r="B33" s="2"/>
      <c r="C33" s="2"/>
      <c r="D33" s="2"/>
      <c r="E33" s="2"/>
      <c r="F33" s="2"/>
      <c r="G33" s="35">
        <v>7775</v>
      </c>
      <c r="H33" s="35"/>
      <c r="I33" s="35">
        <v>11260</v>
      </c>
      <c r="J33" s="2"/>
      <c r="K33" s="2"/>
      <c r="L33" s="2"/>
      <c r="M33" s="2"/>
      <c r="N33" s="2"/>
      <c r="O33" s="2"/>
      <c r="P33" s="2"/>
    </row>
    <row r="34" spans="1:16" ht="12.75">
      <c r="A34" s="2" t="s">
        <v>121</v>
      </c>
      <c r="B34" s="2"/>
      <c r="C34" s="2"/>
      <c r="D34" s="2"/>
      <c r="E34" s="2"/>
      <c r="F34" s="2"/>
      <c r="G34" s="35">
        <v>799</v>
      </c>
      <c r="H34" s="35"/>
      <c r="I34" s="35">
        <v>413</v>
      </c>
      <c r="J34" s="2"/>
      <c r="K34" s="2"/>
      <c r="L34" s="2"/>
      <c r="M34" s="2"/>
      <c r="N34" s="2"/>
      <c r="O34" s="2"/>
      <c r="P34" s="2"/>
    </row>
    <row r="35" spans="1:16" ht="12.75">
      <c r="A35" s="1" t="s">
        <v>66</v>
      </c>
      <c r="B35" s="2"/>
      <c r="C35" s="2"/>
      <c r="D35" s="2"/>
      <c r="E35" s="2"/>
      <c r="F35" s="2"/>
      <c r="G35" s="35">
        <v>7120</v>
      </c>
      <c r="H35" s="35"/>
      <c r="I35" s="35">
        <v>0</v>
      </c>
      <c r="J35" s="2"/>
      <c r="K35" s="2"/>
      <c r="L35" s="2"/>
      <c r="M35" s="2"/>
      <c r="N35" s="2"/>
      <c r="O35" s="2"/>
      <c r="P35" s="2"/>
    </row>
    <row r="36" spans="1:16" ht="12.75">
      <c r="A36" s="2" t="s">
        <v>122</v>
      </c>
      <c r="B36" s="2"/>
      <c r="C36" s="2"/>
      <c r="D36" s="2"/>
      <c r="E36" s="2"/>
      <c r="F36" s="2"/>
      <c r="G36" s="35">
        <v>3851</v>
      </c>
      <c r="H36" s="35"/>
      <c r="I36" s="35">
        <v>16851</v>
      </c>
      <c r="J36" s="2"/>
      <c r="K36" s="2"/>
      <c r="L36" s="2"/>
      <c r="M36" s="2"/>
      <c r="N36" s="2"/>
      <c r="O36" s="2"/>
      <c r="P36" s="2"/>
    </row>
    <row r="37" spans="1:16" ht="12.75">
      <c r="A37" s="2" t="s">
        <v>123</v>
      </c>
      <c r="B37" s="2"/>
      <c r="C37" s="2"/>
      <c r="D37" s="2"/>
      <c r="E37" s="2"/>
      <c r="F37" s="2"/>
      <c r="G37" s="35">
        <v>0</v>
      </c>
      <c r="H37" s="35"/>
      <c r="I37" s="35">
        <v>225</v>
      </c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32">
        <f>SUM(G32:G37)</f>
        <v>26121</v>
      </c>
      <c r="H38" s="35"/>
      <c r="I38" s="32">
        <f>SUM(I32:I37)</f>
        <v>35805</v>
      </c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35"/>
      <c r="H39" s="35"/>
      <c r="I39" s="35"/>
      <c r="J39" s="2"/>
      <c r="K39" s="2"/>
      <c r="L39" s="2"/>
      <c r="M39" s="2"/>
      <c r="N39" s="2"/>
      <c r="O39" s="2"/>
      <c r="P39" s="2"/>
    </row>
    <row r="40" spans="1:16" ht="12.75">
      <c r="A40" s="7" t="s">
        <v>226</v>
      </c>
      <c r="B40" s="7"/>
      <c r="C40" s="7"/>
      <c r="D40" s="7"/>
      <c r="E40" s="7"/>
      <c r="F40" s="2"/>
      <c r="G40" s="35">
        <f>+G28-G38</f>
        <v>6341</v>
      </c>
      <c r="H40" s="35"/>
      <c r="I40" s="35">
        <f>+I28-I38</f>
        <v>8009</v>
      </c>
      <c r="J40" s="2"/>
      <c r="K40" s="2"/>
      <c r="L40" s="2"/>
      <c r="M40" s="2"/>
      <c r="N40" s="2"/>
      <c r="O40" s="2"/>
      <c r="P40" s="2"/>
    </row>
    <row r="41" spans="1:16" ht="13.5" thickBot="1">
      <c r="A41" s="2"/>
      <c r="B41" s="2"/>
      <c r="C41" s="2"/>
      <c r="D41" s="2"/>
      <c r="E41" s="2"/>
      <c r="F41" s="2"/>
      <c r="G41" s="37">
        <f>+G18+G40</f>
        <v>50967</v>
      </c>
      <c r="H41" s="35"/>
      <c r="I41" s="37">
        <f>+I18+I40</f>
        <v>54436</v>
      </c>
      <c r="J41" s="2"/>
      <c r="K41" s="2"/>
      <c r="L41" s="2"/>
      <c r="M41" s="2"/>
      <c r="N41" s="2"/>
      <c r="O41" s="2"/>
      <c r="P41" s="2"/>
    </row>
    <row r="42" spans="1:16" ht="13.5" thickTop="1">
      <c r="A42" s="2"/>
      <c r="B42" s="2"/>
      <c r="C42" s="2"/>
      <c r="D42" s="2"/>
      <c r="E42" s="2"/>
      <c r="F42" s="2"/>
      <c r="G42" s="35"/>
      <c r="H42" s="35"/>
      <c r="I42" s="35"/>
      <c r="J42" s="2"/>
      <c r="K42" s="2"/>
      <c r="L42" s="2"/>
      <c r="M42" s="2"/>
      <c r="N42" s="2"/>
      <c r="O42" s="2"/>
      <c r="P42" s="2"/>
    </row>
    <row r="43" spans="1:16" ht="12.75">
      <c r="A43" s="7" t="s">
        <v>125</v>
      </c>
      <c r="B43" s="7"/>
      <c r="C43" s="7"/>
      <c r="D43" s="7"/>
      <c r="E43" s="7"/>
      <c r="F43" s="2"/>
      <c r="G43" s="35"/>
      <c r="H43" s="35"/>
      <c r="I43" s="35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35"/>
      <c r="H44" s="35"/>
      <c r="I44" s="35"/>
      <c r="J44" s="2"/>
      <c r="K44" s="2"/>
      <c r="L44" s="2"/>
      <c r="M44" s="2"/>
      <c r="N44" s="2"/>
      <c r="O44" s="2"/>
      <c r="P44" s="2"/>
    </row>
    <row r="45" spans="1:16" ht="12.75">
      <c r="A45" s="2" t="s">
        <v>126</v>
      </c>
      <c r="B45" s="2"/>
      <c r="C45" s="2"/>
      <c r="D45" s="2"/>
      <c r="E45" s="2"/>
      <c r="F45" s="2"/>
      <c r="G45" s="35">
        <v>40097</v>
      </c>
      <c r="H45" s="35"/>
      <c r="I45" s="35">
        <v>40097</v>
      </c>
      <c r="J45" s="2"/>
      <c r="K45" s="2"/>
      <c r="L45" s="2"/>
      <c r="M45" s="2"/>
      <c r="N45" s="2"/>
      <c r="O45" s="2"/>
      <c r="P45" s="2"/>
    </row>
    <row r="46" spans="1:16" ht="12.75">
      <c r="A46" s="2" t="s">
        <v>127</v>
      </c>
      <c r="B46" s="2"/>
      <c r="C46" s="2"/>
      <c r="D46" s="2"/>
      <c r="E46" s="2"/>
      <c r="F46" s="2"/>
      <c r="G46" s="35">
        <v>7</v>
      </c>
      <c r="H46" s="35"/>
      <c r="I46" s="35">
        <v>7</v>
      </c>
      <c r="J46" s="2"/>
      <c r="K46" s="2"/>
      <c r="L46" s="2"/>
      <c r="M46" s="2"/>
      <c r="N46" s="2"/>
      <c r="O46" s="2"/>
      <c r="P46" s="2"/>
    </row>
    <row r="47" spans="1:16" ht="12.75">
      <c r="A47" s="2" t="s">
        <v>128</v>
      </c>
      <c r="B47" s="2"/>
      <c r="C47" s="2"/>
      <c r="D47" s="2"/>
      <c r="E47" s="2"/>
      <c r="F47" s="2"/>
      <c r="G47" s="91">
        <v>7748</v>
      </c>
      <c r="H47" s="35"/>
      <c r="I47" s="91">
        <v>10785</v>
      </c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35">
        <f>SUM(G45:G47)</f>
        <v>47852</v>
      </c>
      <c r="H48" s="35"/>
      <c r="I48" s="35">
        <f>SUM(I45:I47)</f>
        <v>50889</v>
      </c>
      <c r="J48" s="2"/>
      <c r="K48" s="2"/>
      <c r="L48" s="2"/>
      <c r="M48" s="2"/>
      <c r="N48" s="2"/>
      <c r="O48" s="2"/>
      <c r="P48" s="2"/>
    </row>
    <row r="49" spans="1:16" ht="12.75">
      <c r="A49" s="7" t="s">
        <v>124</v>
      </c>
      <c r="B49" s="7"/>
      <c r="C49" s="7"/>
      <c r="D49" s="7"/>
      <c r="E49" s="7"/>
      <c r="F49" s="2"/>
      <c r="G49" s="35"/>
      <c r="H49" s="35"/>
      <c r="I49" s="35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35"/>
      <c r="H50" s="35"/>
      <c r="I50" s="35"/>
      <c r="J50" s="2"/>
      <c r="K50" s="2"/>
      <c r="L50" s="2"/>
      <c r="M50" s="2"/>
      <c r="N50" s="2"/>
      <c r="O50" s="2"/>
      <c r="P50" s="2"/>
    </row>
    <row r="51" spans="1:16" ht="12.75">
      <c r="A51" s="2" t="s">
        <v>123</v>
      </c>
      <c r="B51" s="2"/>
      <c r="C51" s="2"/>
      <c r="D51" s="2"/>
      <c r="E51" s="2"/>
      <c r="F51" s="2"/>
      <c r="G51" s="35">
        <v>0</v>
      </c>
      <c r="H51" s="35"/>
      <c r="I51" s="35">
        <v>239</v>
      </c>
      <c r="J51" s="2"/>
      <c r="K51" s="2"/>
      <c r="L51" s="2"/>
      <c r="M51" s="2"/>
      <c r="N51" s="2"/>
      <c r="O51" s="2"/>
      <c r="P51" s="2"/>
    </row>
    <row r="52" spans="1:16" ht="12.75">
      <c r="A52" s="1" t="s">
        <v>203</v>
      </c>
      <c r="B52" s="2"/>
      <c r="C52" s="2"/>
      <c r="D52" s="2"/>
      <c r="E52" s="2"/>
      <c r="F52" s="2"/>
      <c r="G52" s="35">
        <v>3115</v>
      </c>
      <c r="H52" s="35"/>
      <c r="I52" s="35">
        <v>3308</v>
      </c>
      <c r="J52" s="2"/>
      <c r="K52" s="2"/>
      <c r="L52" s="2"/>
      <c r="M52" s="2"/>
      <c r="N52" s="2"/>
      <c r="O52" s="2"/>
      <c r="P52" s="2"/>
    </row>
    <row r="53" spans="1:16" ht="13.5" thickBot="1">
      <c r="A53" s="2"/>
      <c r="B53" s="2"/>
      <c r="C53" s="2"/>
      <c r="D53" s="2"/>
      <c r="E53" s="2"/>
      <c r="F53" s="2"/>
      <c r="G53" s="37">
        <f>SUM(G48:G52)</f>
        <v>50967</v>
      </c>
      <c r="H53" s="35"/>
      <c r="I53" s="37">
        <f>SUM(I48:I52)</f>
        <v>54436</v>
      </c>
      <c r="J53" s="2"/>
      <c r="K53" s="2"/>
      <c r="L53" s="2"/>
      <c r="M53" s="2"/>
      <c r="N53" s="2"/>
      <c r="O53" s="2"/>
      <c r="P53" s="2"/>
    </row>
    <row r="54" spans="1:16" ht="13.5" thickTop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7" t="s">
        <v>16</v>
      </c>
      <c r="B55" s="7"/>
      <c r="C55" s="7"/>
      <c r="D55" s="7"/>
      <c r="E55" s="7"/>
      <c r="F55" s="2"/>
      <c r="G55" s="13">
        <f>(G48-G17)*100/40097</f>
        <v>117.56490510512009</v>
      </c>
      <c r="H55" s="2"/>
      <c r="I55" s="13">
        <f>(I48-I17)*100/40097</f>
        <v>125.13903783325436</v>
      </c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4" t="s">
        <v>12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1:16" ht="12.75">
      <c r="A59" s="24" t="s">
        <v>207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1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Footer>&amp;CPage &amp; 2 of &amp;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L45"/>
  <sheetViews>
    <sheetView showGridLines="0" workbookViewId="0" topLeftCell="A4">
      <selection activeCell="J17" sqref="J17"/>
    </sheetView>
  </sheetViews>
  <sheetFormatPr defaultColWidth="9.140625" defaultRowHeight="12.75"/>
  <cols>
    <col min="3" max="4" width="11.7109375" style="0" customWidth="1"/>
    <col min="5" max="5" width="4.28125" style="0" customWidth="1"/>
    <col min="6" max="6" width="11.7109375" style="0" customWidth="1"/>
    <col min="7" max="7" width="4.28125" style="0" customWidth="1"/>
    <col min="8" max="8" width="11.7109375" style="0" customWidth="1"/>
    <col min="9" max="9" width="4.28125" style="0" customWidth="1"/>
    <col min="10" max="10" width="11.7109375" style="0" customWidth="1"/>
    <col min="11" max="11" width="2.7109375" style="0" customWidth="1"/>
  </cols>
  <sheetData>
    <row r="1" spans="1:11" ht="19.5">
      <c r="A1" s="21" t="s">
        <v>200</v>
      </c>
      <c r="B1" s="19"/>
      <c r="E1" s="19"/>
      <c r="F1" s="19"/>
      <c r="G1" s="19"/>
      <c r="H1" s="19"/>
      <c r="I1" s="19"/>
      <c r="J1" s="19"/>
      <c r="K1" s="19"/>
    </row>
    <row r="2" spans="1:11" ht="12.75">
      <c r="A2" s="20" t="s">
        <v>1</v>
      </c>
      <c r="B2" s="20"/>
      <c r="C2" s="20"/>
      <c r="D2" s="20"/>
      <c r="E2" s="34"/>
      <c r="F2" s="20"/>
      <c r="G2" s="20"/>
      <c r="H2" s="20"/>
      <c r="I2" s="20"/>
      <c r="J2" s="20"/>
      <c r="K2" s="20"/>
    </row>
    <row r="3" spans="1:11" ht="12.75">
      <c r="A3" s="20" t="s">
        <v>34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6" spans="1:11" ht="14.25">
      <c r="A6" s="22" t="s">
        <v>9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2"/>
      <c r="B9" s="2"/>
      <c r="C9" s="2"/>
      <c r="D9" s="6" t="s">
        <v>129</v>
      </c>
      <c r="E9" s="2"/>
      <c r="F9" s="6" t="s">
        <v>129</v>
      </c>
      <c r="G9" s="2"/>
      <c r="H9" s="6" t="s">
        <v>132</v>
      </c>
      <c r="I9" s="2"/>
      <c r="J9" s="6"/>
      <c r="K9" s="2"/>
    </row>
    <row r="10" spans="1:11" ht="12.75">
      <c r="A10" s="2"/>
      <c r="B10" s="2"/>
      <c r="C10" s="2"/>
      <c r="D10" s="6" t="s">
        <v>130</v>
      </c>
      <c r="E10" s="2"/>
      <c r="F10" s="6" t="s">
        <v>131</v>
      </c>
      <c r="G10" s="2"/>
      <c r="H10" s="6" t="s">
        <v>133</v>
      </c>
      <c r="I10" s="2"/>
      <c r="J10" s="6" t="s">
        <v>97</v>
      </c>
      <c r="K10" s="2"/>
    </row>
    <row r="11" spans="1:11" ht="12.75">
      <c r="A11" s="2"/>
      <c r="B11" s="2"/>
      <c r="C11" s="2"/>
      <c r="D11" s="4" t="s">
        <v>2</v>
      </c>
      <c r="E11" s="2"/>
      <c r="F11" s="4" t="s">
        <v>2</v>
      </c>
      <c r="G11" s="2"/>
      <c r="H11" s="4" t="s">
        <v>2</v>
      </c>
      <c r="I11" s="2"/>
      <c r="J11" s="4" t="s">
        <v>2</v>
      </c>
      <c r="K11" s="2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7" t="s">
        <v>202</v>
      </c>
      <c r="B13" s="7"/>
      <c r="C13" s="2"/>
      <c r="D13" s="35">
        <v>40097</v>
      </c>
      <c r="E13" s="35"/>
      <c r="F13" s="35">
        <v>7</v>
      </c>
      <c r="G13" s="35"/>
      <c r="H13" s="35">
        <v>10785</v>
      </c>
      <c r="I13" s="35"/>
      <c r="J13" s="35">
        <f>SUM(D13:I13)</f>
        <v>50889</v>
      </c>
      <c r="K13" s="2"/>
    </row>
    <row r="14" spans="1:11" s="45" customFormat="1" ht="13.5" customHeight="1">
      <c r="A14" s="54"/>
      <c r="B14" s="54"/>
      <c r="C14" s="49"/>
      <c r="D14" s="56"/>
      <c r="E14" s="56"/>
      <c r="F14" s="56"/>
      <c r="G14" s="56"/>
      <c r="H14" s="56"/>
      <c r="I14" s="56"/>
      <c r="J14" s="56"/>
      <c r="K14" s="49"/>
    </row>
    <row r="15" spans="1:11" ht="12.75">
      <c r="A15" s="7" t="s">
        <v>225</v>
      </c>
      <c r="B15" s="7"/>
      <c r="C15" s="2"/>
      <c r="D15" s="35">
        <v>0</v>
      </c>
      <c r="E15" s="35"/>
      <c r="F15" s="35">
        <v>0</v>
      </c>
      <c r="G15" s="35"/>
      <c r="H15" s="35">
        <f>'Income Statement'!H41</f>
        <v>-2748</v>
      </c>
      <c r="I15" s="35"/>
      <c r="J15" s="35">
        <f>SUM(D15:I15)</f>
        <v>-2748</v>
      </c>
      <c r="K15" s="2"/>
    </row>
    <row r="16" spans="1:11" ht="12.75">
      <c r="A16" s="7"/>
      <c r="B16" s="7"/>
      <c r="C16" s="2"/>
      <c r="D16" s="35"/>
      <c r="E16" s="35"/>
      <c r="F16" s="35"/>
      <c r="G16" s="35"/>
      <c r="H16" s="35"/>
      <c r="I16" s="35"/>
      <c r="J16" s="35"/>
      <c r="K16" s="2"/>
    </row>
    <row r="17" spans="1:11" ht="12.75">
      <c r="A17" s="7" t="s">
        <v>134</v>
      </c>
      <c r="B17" s="7"/>
      <c r="C17" s="2"/>
      <c r="D17" s="35">
        <v>0</v>
      </c>
      <c r="E17" s="35"/>
      <c r="F17" s="35">
        <v>0</v>
      </c>
      <c r="G17" s="35"/>
      <c r="H17" s="35">
        <v>-289</v>
      </c>
      <c r="I17" s="35"/>
      <c r="J17" s="35">
        <f>SUM(D17:I17)</f>
        <v>-289</v>
      </c>
      <c r="K17" s="2"/>
    </row>
    <row r="18" spans="1:11" ht="12.75">
      <c r="A18" s="7"/>
      <c r="B18" s="7"/>
      <c r="C18" s="2"/>
      <c r="D18" s="35"/>
      <c r="E18" s="35"/>
      <c r="F18" s="35"/>
      <c r="G18" s="35"/>
      <c r="H18" s="35"/>
      <c r="I18" s="35"/>
      <c r="J18" s="35"/>
      <c r="K18" s="2"/>
    </row>
    <row r="19" spans="1:11" ht="13.5" thickBot="1">
      <c r="A19" s="7" t="s">
        <v>252</v>
      </c>
      <c r="B19" s="7"/>
      <c r="C19" s="2"/>
      <c r="D19" s="37">
        <f>SUM(D13:D18)</f>
        <v>40097</v>
      </c>
      <c r="E19" s="35"/>
      <c r="F19" s="37">
        <f>SUM(F13:F18)</f>
        <v>7</v>
      </c>
      <c r="G19" s="35"/>
      <c r="H19" s="37">
        <f>SUM(H13:H18)</f>
        <v>7748</v>
      </c>
      <c r="I19" s="35"/>
      <c r="J19" s="37">
        <f>SUM(J13:J18)</f>
        <v>47852</v>
      </c>
      <c r="K19" s="2"/>
    </row>
    <row r="20" spans="1:11" ht="13.5" thickTop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7" t="s">
        <v>156</v>
      </c>
      <c r="B23" s="7"/>
      <c r="C23" s="2"/>
      <c r="D23" s="35">
        <v>19998</v>
      </c>
      <c r="E23" s="35"/>
      <c r="F23" s="35">
        <v>16452</v>
      </c>
      <c r="G23" s="35"/>
      <c r="H23" s="35">
        <v>12190</v>
      </c>
      <c r="I23" s="35"/>
      <c r="J23" s="35">
        <f>SUM(D23:I23)</f>
        <v>48640</v>
      </c>
      <c r="K23" s="2"/>
    </row>
    <row r="24" spans="1:11" ht="12.75">
      <c r="A24" s="7"/>
      <c r="B24" s="7"/>
      <c r="C24" s="2"/>
      <c r="D24" s="35"/>
      <c r="E24" s="35"/>
      <c r="F24" s="35"/>
      <c r="G24" s="35"/>
      <c r="H24" s="35"/>
      <c r="I24" s="35"/>
      <c r="J24" s="35"/>
      <c r="K24" s="2"/>
    </row>
    <row r="25" spans="1:11" s="45" customFormat="1" ht="12.75">
      <c r="A25" s="54" t="s">
        <v>176</v>
      </c>
      <c r="B25" s="54"/>
      <c r="C25" s="49"/>
      <c r="D25" s="57">
        <v>0</v>
      </c>
      <c r="E25" s="56"/>
      <c r="F25" s="57">
        <v>0</v>
      </c>
      <c r="G25" s="56"/>
      <c r="H25" s="57">
        <v>1822</v>
      </c>
      <c r="I25" s="56"/>
      <c r="J25" s="57">
        <f>SUM(D25:I25)</f>
        <v>1822</v>
      </c>
      <c r="K25" s="49"/>
    </row>
    <row r="26" spans="1:11" ht="12.75">
      <c r="A26" s="7"/>
      <c r="B26" s="7"/>
      <c r="C26" s="2"/>
      <c r="D26" s="35"/>
      <c r="E26" s="35"/>
      <c r="F26" s="35"/>
      <c r="G26" s="35"/>
      <c r="H26" s="35"/>
      <c r="I26" s="35"/>
      <c r="J26" s="35"/>
      <c r="K26" s="2"/>
    </row>
    <row r="27" spans="1:11" s="45" customFormat="1" ht="12.75">
      <c r="A27" s="54" t="s">
        <v>177</v>
      </c>
      <c r="B27" s="54"/>
      <c r="C27" s="49"/>
      <c r="D27" s="56">
        <f>SUM(D23:D26)</f>
        <v>19998</v>
      </c>
      <c r="E27" s="56"/>
      <c r="F27" s="56">
        <f>SUM(F23:F26)</f>
        <v>16452</v>
      </c>
      <c r="G27" s="56"/>
      <c r="H27" s="56">
        <f>SUM(H23:H26)</f>
        <v>14012</v>
      </c>
      <c r="I27" s="56"/>
      <c r="J27" s="56">
        <f>SUM(D27:I27)</f>
        <v>50462</v>
      </c>
      <c r="K27" s="49"/>
    </row>
    <row r="28" spans="1:11" s="45" customFormat="1" ht="12.75">
      <c r="A28" s="54"/>
      <c r="B28" s="54"/>
      <c r="C28" s="49"/>
      <c r="D28" s="56"/>
      <c r="E28" s="56"/>
      <c r="F28" s="56"/>
      <c r="G28" s="56"/>
      <c r="H28" s="56"/>
      <c r="I28" s="56"/>
      <c r="J28" s="56"/>
      <c r="K28" s="49"/>
    </row>
    <row r="29" spans="1:11" ht="12.75">
      <c r="A29" s="7" t="s">
        <v>162</v>
      </c>
      <c r="B29" s="7"/>
      <c r="C29" s="2"/>
      <c r="D29" s="35">
        <v>100</v>
      </c>
      <c r="E29" s="35"/>
      <c r="F29" s="35">
        <v>7</v>
      </c>
      <c r="G29" s="35"/>
      <c r="H29" s="35">
        <v>0</v>
      </c>
      <c r="I29" s="35"/>
      <c r="J29" s="35">
        <f>SUM(D29:I29)</f>
        <v>107</v>
      </c>
      <c r="K29" s="2"/>
    </row>
    <row r="30" spans="1:11" ht="12.75">
      <c r="A30" s="7"/>
      <c r="B30" s="7"/>
      <c r="C30" s="2"/>
      <c r="D30" s="35"/>
      <c r="E30" s="35"/>
      <c r="F30" s="35"/>
      <c r="G30" s="35"/>
      <c r="H30" s="35"/>
      <c r="I30" s="35"/>
      <c r="J30" s="35"/>
      <c r="K30" s="2"/>
    </row>
    <row r="31" spans="1:11" ht="12.75">
      <c r="A31" s="7" t="s">
        <v>163</v>
      </c>
      <c r="B31" s="7"/>
      <c r="C31" s="2"/>
      <c r="D31" s="35">
        <v>19999</v>
      </c>
      <c r="E31" s="35"/>
      <c r="F31" s="35">
        <v>-16452</v>
      </c>
      <c r="G31" s="35"/>
      <c r="H31" s="35">
        <v>-3547</v>
      </c>
      <c r="I31" s="35"/>
      <c r="J31" s="35">
        <f>SUM(D31:I31)</f>
        <v>0</v>
      </c>
      <c r="K31" s="2"/>
    </row>
    <row r="32" spans="1:11" ht="12.75">
      <c r="A32" s="7"/>
      <c r="B32" s="7"/>
      <c r="C32" s="2"/>
      <c r="D32" s="35"/>
      <c r="E32" s="35"/>
      <c r="F32" s="35"/>
      <c r="G32" s="35"/>
      <c r="H32" s="35"/>
      <c r="I32" s="35"/>
      <c r="J32" s="35"/>
      <c r="K32" s="2"/>
    </row>
    <row r="33" spans="1:11" ht="12.75">
      <c r="A33" s="7" t="s">
        <v>104</v>
      </c>
      <c r="B33" s="7"/>
      <c r="C33" s="2"/>
      <c r="D33" s="35">
        <v>0</v>
      </c>
      <c r="E33" s="35"/>
      <c r="F33" s="35">
        <v>0</v>
      </c>
      <c r="G33" s="35"/>
      <c r="H33" s="35">
        <v>609</v>
      </c>
      <c r="I33" s="35"/>
      <c r="J33" s="35">
        <f>SUM(D33:I33)</f>
        <v>609</v>
      </c>
      <c r="K33" s="2"/>
    </row>
    <row r="34" spans="1:11" ht="12.75">
      <c r="A34" s="7"/>
      <c r="B34" s="7"/>
      <c r="C34" s="2"/>
      <c r="D34" s="35"/>
      <c r="E34" s="35"/>
      <c r="F34" s="35"/>
      <c r="G34" s="35"/>
      <c r="H34" s="35"/>
      <c r="I34" s="35"/>
      <c r="J34" s="35"/>
      <c r="K34" s="2"/>
    </row>
    <row r="35" spans="1:11" ht="12.75">
      <c r="A35" s="7" t="s">
        <v>134</v>
      </c>
      <c r="B35" s="7"/>
      <c r="C35" s="2"/>
      <c r="D35" s="35">
        <v>0</v>
      </c>
      <c r="E35" s="35"/>
      <c r="F35" s="35">
        <v>0</v>
      </c>
      <c r="G35" s="35"/>
      <c r="H35" s="35">
        <v>-289</v>
      </c>
      <c r="I35" s="35"/>
      <c r="J35" s="35">
        <f>SUM(D35:I35)</f>
        <v>-289</v>
      </c>
      <c r="K35" s="2"/>
    </row>
    <row r="36" spans="1:11" ht="12.75">
      <c r="A36" s="7"/>
      <c r="B36" s="7"/>
      <c r="C36" s="2"/>
      <c r="D36" s="35"/>
      <c r="E36" s="35"/>
      <c r="F36" s="35"/>
      <c r="G36" s="35"/>
      <c r="H36" s="35"/>
      <c r="I36" s="35"/>
      <c r="J36" s="35"/>
      <c r="K36" s="2"/>
    </row>
    <row r="37" spans="1:11" ht="13.5" thickBot="1">
      <c r="A37" s="7" t="s">
        <v>194</v>
      </c>
      <c r="B37" s="7"/>
      <c r="C37" s="2"/>
      <c r="D37" s="37">
        <f>SUM(D27:D36)</f>
        <v>40097</v>
      </c>
      <c r="E37" s="35"/>
      <c r="F37" s="37">
        <f>SUM(F27:F36)</f>
        <v>7</v>
      </c>
      <c r="G37" s="35"/>
      <c r="H37" s="37">
        <f>SUM(H27:H36)</f>
        <v>10785</v>
      </c>
      <c r="I37" s="35"/>
      <c r="J37" s="37">
        <f>SUM(J27:J36)</f>
        <v>50889</v>
      </c>
      <c r="K37" s="2"/>
    </row>
    <row r="38" spans="1:11" ht="13.5" thickTop="1">
      <c r="A38" s="7"/>
      <c r="B38" s="7"/>
      <c r="C38" s="2"/>
      <c r="D38" s="35"/>
      <c r="E38" s="35"/>
      <c r="F38" s="35"/>
      <c r="G38" s="35"/>
      <c r="H38" s="38"/>
      <c r="I38" s="35"/>
      <c r="J38" s="35"/>
      <c r="K38" s="2"/>
    </row>
    <row r="39" spans="1:11" ht="12.75">
      <c r="A39" s="7"/>
      <c r="B39" s="7"/>
      <c r="C39" s="2"/>
      <c r="D39" s="35"/>
      <c r="E39" s="35"/>
      <c r="F39" s="35"/>
      <c r="G39" s="35"/>
      <c r="H39" s="35"/>
      <c r="I39" s="35"/>
      <c r="J39" s="35"/>
      <c r="K39" s="2"/>
    </row>
    <row r="40" spans="1:11" ht="12.75">
      <c r="A40" s="2"/>
      <c r="B40" s="2"/>
      <c r="C40" s="2"/>
      <c r="D40" s="2"/>
      <c r="E40" s="2"/>
      <c r="F40" s="2"/>
      <c r="G40" s="2"/>
      <c r="H40" s="9"/>
      <c r="I40" s="2"/>
      <c r="J40" s="9"/>
      <c r="K40" s="2"/>
    </row>
    <row r="41" spans="1:11" ht="12.75">
      <c r="A41" s="2"/>
      <c r="B41" s="2"/>
      <c r="C41" s="2"/>
      <c r="D41" s="2"/>
      <c r="E41" s="2"/>
      <c r="F41" s="2"/>
      <c r="G41" s="2"/>
      <c r="H41" s="2"/>
      <c r="I41" s="2"/>
      <c r="J41" s="9"/>
      <c r="K41" s="2"/>
    </row>
    <row r="42" spans="1:11" ht="12.75">
      <c r="A42" s="24" t="s">
        <v>218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1" ht="12.75">
      <c r="A43" s="24" t="s">
        <v>217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</sheetData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&amp;CPage &amp; 3 of &amp;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Q65"/>
  <sheetViews>
    <sheetView workbookViewId="0" topLeftCell="A37">
      <selection activeCell="H57" sqref="H57"/>
    </sheetView>
  </sheetViews>
  <sheetFormatPr defaultColWidth="9.140625" defaultRowHeight="12.75"/>
  <cols>
    <col min="1" max="6" width="9.140625" style="45" customWidth="1"/>
    <col min="7" max="7" width="12.7109375" style="45" customWidth="1"/>
    <col min="8" max="8" width="11.7109375" style="45" customWidth="1"/>
    <col min="9" max="9" width="8.7109375" style="49" customWidth="1"/>
    <col min="10" max="10" width="11.7109375" style="45" customWidth="1"/>
    <col min="11" max="11" width="9.8515625" style="45" customWidth="1"/>
    <col min="12" max="12" width="14.57421875" style="45" hidden="1" customWidth="1"/>
    <col min="13" max="17" width="0" style="65" hidden="1" customWidth="1"/>
    <col min="18" max="16384" width="9.140625" style="45" customWidth="1"/>
  </cols>
  <sheetData>
    <row r="1" spans="1:13" ht="19.5">
      <c r="A1" s="43" t="s">
        <v>200</v>
      </c>
      <c r="B1" s="44"/>
      <c r="G1" s="44"/>
      <c r="H1" s="44"/>
      <c r="I1" s="77"/>
      <c r="J1" s="44"/>
      <c r="K1" s="44"/>
      <c r="L1" s="44"/>
      <c r="M1" s="109"/>
    </row>
    <row r="2" spans="1:13" ht="12.75">
      <c r="A2" s="46" t="s">
        <v>1</v>
      </c>
      <c r="B2" s="46"/>
      <c r="C2" s="46"/>
      <c r="D2" s="46"/>
      <c r="E2" s="46"/>
      <c r="F2" s="46"/>
      <c r="G2" s="47"/>
      <c r="H2" s="46"/>
      <c r="I2" s="60"/>
      <c r="J2" s="46"/>
      <c r="K2" s="46"/>
      <c r="L2" s="46"/>
      <c r="M2" s="110"/>
    </row>
    <row r="3" spans="1:13" ht="12.75">
      <c r="A3" s="46" t="s">
        <v>34</v>
      </c>
      <c r="B3" s="46"/>
      <c r="C3" s="46"/>
      <c r="D3" s="46"/>
      <c r="E3" s="46"/>
      <c r="F3" s="46"/>
      <c r="G3" s="46"/>
      <c r="H3" s="46"/>
      <c r="I3" s="60"/>
      <c r="J3" s="46"/>
      <c r="K3" s="46"/>
      <c r="L3" s="46"/>
      <c r="M3" s="110"/>
    </row>
    <row r="6" spans="1:13" ht="14.25">
      <c r="A6" s="48" t="s">
        <v>10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111"/>
    </row>
    <row r="7" spans="1:13" ht="12.75">
      <c r="A7" s="49"/>
      <c r="B7" s="49"/>
      <c r="C7" s="49"/>
      <c r="D7" s="49"/>
      <c r="E7" s="49"/>
      <c r="F7" s="49"/>
      <c r="G7" s="49"/>
      <c r="H7" s="49"/>
      <c r="J7" s="49"/>
      <c r="K7" s="49"/>
      <c r="L7" s="49"/>
      <c r="M7" s="64"/>
    </row>
    <row r="8" spans="1:13" ht="12.75">
      <c r="A8" s="49"/>
      <c r="B8" s="49"/>
      <c r="C8" s="49"/>
      <c r="D8" s="49"/>
      <c r="E8" s="49"/>
      <c r="F8" s="49"/>
      <c r="G8" s="49"/>
      <c r="H8" s="50" t="s">
        <v>106</v>
      </c>
      <c r="I8" s="50"/>
      <c r="J8" s="76" t="s">
        <v>108</v>
      </c>
      <c r="K8" s="49"/>
      <c r="L8" s="49"/>
      <c r="M8" s="64"/>
    </row>
    <row r="9" spans="1:13" ht="12.75">
      <c r="A9" s="51"/>
      <c r="B9" s="49"/>
      <c r="C9" s="49"/>
      <c r="D9" s="49"/>
      <c r="E9" s="49"/>
      <c r="F9" s="49"/>
      <c r="G9" s="49"/>
      <c r="H9" s="50" t="s">
        <v>110</v>
      </c>
      <c r="I9" s="50"/>
      <c r="J9" s="76" t="s">
        <v>111</v>
      </c>
      <c r="K9" s="49"/>
      <c r="L9" s="49"/>
      <c r="M9" s="64"/>
    </row>
    <row r="10" spans="1:13" ht="12.75">
      <c r="A10" s="49"/>
      <c r="B10" s="49"/>
      <c r="C10" s="49"/>
      <c r="D10" s="49"/>
      <c r="E10" s="49"/>
      <c r="F10" s="49"/>
      <c r="G10" s="49"/>
      <c r="H10" s="52">
        <v>38291</v>
      </c>
      <c r="I10" s="52"/>
      <c r="J10" s="52">
        <v>37925</v>
      </c>
      <c r="K10" s="49"/>
      <c r="L10" s="49"/>
      <c r="M10" s="64"/>
    </row>
    <row r="11" spans="1:17" ht="12.75">
      <c r="A11" s="49"/>
      <c r="B11" s="49"/>
      <c r="C11" s="49"/>
      <c r="D11" s="49"/>
      <c r="E11" s="49"/>
      <c r="F11" s="49"/>
      <c r="G11" s="49"/>
      <c r="H11" s="53" t="s">
        <v>2</v>
      </c>
      <c r="I11" s="53"/>
      <c r="J11" s="53" t="s">
        <v>2</v>
      </c>
      <c r="K11" s="49"/>
      <c r="L11" s="49"/>
      <c r="M11" s="99" t="s">
        <v>98</v>
      </c>
      <c r="N11" s="112" t="s">
        <v>93</v>
      </c>
      <c r="O11" s="112" t="s">
        <v>94</v>
      </c>
      <c r="P11" s="112" t="s">
        <v>164</v>
      </c>
      <c r="Q11" s="112" t="s">
        <v>160</v>
      </c>
    </row>
    <row r="12" spans="1:13" ht="12.75">
      <c r="A12" s="54" t="s">
        <v>135</v>
      </c>
      <c r="B12" s="49"/>
      <c r="C12" s="49"/>
      <c r="D12" s="49"/>
      <c r="E12" s="49"/>
      <c r="F12" s="49"/>
      <c r="G12" s="49"/>
      <c r="H12" s="49"/>
      <c r="J12" s="49"/>
      <c r="K12" s="49"/>
      <c r="L12" s="49"/>
      <c r="M12" s="64"/>
    </row>
    <row r="13" spans="1:13" ht="12.75">
      <c r="A13" s="49"/>
      <c r="B13" s="49"/>
      <c r="C13" s="49"/>
      <c r="D13" s="49"/>
      <c r="E13" s="49"/>
      <c r="F13" s="49"/>
      <c r="G13" s="49"/>
      <c r="H13" s="49"/>
      <c r="J13" s="49"/>
      <c r="K13" s="49"/>
      <c r="L13" s="49"/>
      <c r="M13" s="64"/>
    </row>
    <row r="14" spans="1:13" ht="12.75">
      <c r="A14" s="55" t="s">
        <v>227</v>
      </c>
      <c r="B14" s="49"/>
      <c r="C14" s="49"/>
      <c r="D14" s="49"/>
      <c r="E14" s="49"/>
      <c r="F14" s="49"/>
      <c r="G14" s="49"/>
      <c r="H14" s="56">
        <f>'Income Statement'!H37</f>
        <v>-2855</v>
      </c>
      <c r="I14" s="56"/>
      <c r="J14" s="56">
        <v>760</v>
      </c>
      <c r="K14" s="49"/>
      <c r="L14" s="49"/>
      <c r="M14" s="64"/>
    </row>
    <row r="15" spans="1:13" ht="12.75">
      <c r="A15" s="55" t="s">
        <v>136</v>
      </c>
      <c r="B15" s="49"/>
      <c r="C15" s="49"/>
      <c r="D15" s="49"/>
      <c r="E15" s="49"/>
      <c r="F15" s="49"/>
      <c r="G15" s="49"/>
      <c r="H15" s="56"/>
      <c r="I15" s="56"/>
      <c r="J15" s="56"/>
      <c r="K15" s="49"/>
      <c r="L15" s="49"/>
      <c r="M15" s="64"/>
    </row>
    <row r="16" spans="1:17" ht="12.75">
      <c r="A16" s="55" t="s">
        <v>137</v>
      </c>
      <c r="B16" s="49"/>
      <c r="C16" s="49"/>
      <c r="D16" s="49"/>
      <c r="E16" s="49"/>
      <c r="F16" s="49"/>
      <c r="G16" s="49"/>
      <c r="H16" s="56">
        <v>2056</v>
      </c>
      <c r="I16" s="56"/>
      <c r="J16" s="56">
        <v>2069</v>
      </c>
      <c r="K16" s="49"/>
      <c r="L16" s="49"/>
      <c r="M16" s="113">
        <v>1551</v>
      </c>
      <c r="N16" s="113">
        <v>282</v>
      </c>
      <c r="O16" s="113">
        <v>222</v>
      </c>
      <c r="P16" s="113">
        <v>1</v>
      </c>
      <c r="Q16" s="114">
        <f>SUM(M16:P16)</f>
        <v>2056</v>
      </c>
    </row>
    <row r="17" spans="1:17" ht="12.75">
      <c r="A17" s="55" t="s">
        <v>199</v>
      </c>
      <c r="B17" s="49"/>
      <c r="C17" s="49"/>
      <c r="D17" s="49"/>
      <c r="E17" s="49"/>
      <c r="F17" s="49"/>
      <c r="G17" s="49"/>
      <c r="H17" s="56">
        <v>505</v>
      </c>
      <c r="I17" s="56"/>
      <c r="J17" s="56">
        <v>19</v>
      </c>
      <c r="K17" s="49"/>
      <c r="L17" s="49"/>
      <c r="M17" s="113"/>
      <c r="N17" s="113"/>
      <c r="O17" s="113">
        <v>505</v>
      </c>
      <c r="P17" s="113"/>
      <c r="Q17" s="114">
        <f>SUM(M17:P17)</f>
        <v>505</v>
      </c>
    </row>
    <row r="18" spans="1:17" ht="12.75" hidden="1">
      <c r="A18" s="55" t="s">
        <v>178</v>
      </c>
      <c r="B18" s="49"/>
      <c r="C18" s="49"/>
      <c r="D18" s="49"/>
      <c r="E18" s="49"/>
      <c r="F18" s="49"/>
      <c r="G18" s="49"/>
      <c r="H18" s="56">
        <v>0</v>
      </c>
      <c r="I18" s="56"/>
      <c r="J18" s="56">
        <v>0</v>
      </c>
      <c r="K18" s="49"/>
      <c r="L18" s="49"/>
      <c r="M18" s="113">
        <v>0</v>
      </c>
      <c r="N18" s="113"/>
      <c r="O18" s="113">
        <v>0</v>
      </c>
      <c r="P18" s="113"/>
      <c r="Q18" s="114">
        <f>SUM(M18:P18)</f>
        <v>0</v>
      </c>
    </row>
    <row r="19" spans="1:17" ht="12.75">
      <c r="A19" s="55" t="s">
        <v>228</v>
      </c>
      <c r="B19" s="49"/>
      <c r="C19" s="49"/>
      <c r="D19" s="49"/>
      <c r="E19" s="49"/>
      <c r="F19" s="49"/>
      <c r="G19" s="49"/>
      <c r="H19" s="56">
        <v>-3</v>
      </c>
      <c r="I19" s="56"/>
      <c r="J19" s="56">
        <v>-2</v>
      </c>
      <c r="K19" s="49"/>
      <c r="L19" s="49"/>
      <c r="M19" s="105">
        <v>0.1</v>
      </c>
      <c r="N19" s="106"/>
      <c r="O19" s="106">
        <v>2.7</v>
      </c>
      <c r="P19" s="114"/>
      <c r="Q19" s="114">
        <f>SUM(M19:P19)</f>
        <v>2.8000000000000003</v>
      </c>
    </row>
    <row r="20" spans="1:13" ht="12.75">
      <c r="A20" s="55" t="s">
        <v>138</v>
      </c>
      <c r="B20" s="49"/>
      <c r="C20" s="49"/>
      <c r="D20" s="49"/>
      <c r="E20" s="49"/>
      <c r="F20" s="49"/>
      <c r="G20" s="49"/>
      <c r="H20" s="56">
        <v>-123</v>
      </c>
      <c r="I20" s="56"/>
      <c r="J20" s="56">
        <v>-671</v>
      </c>
      <c r="K20" s="49"/>
      <c r="L20" s="49"/>
      <c r="M20" s="64"/>
    </row>
    <row r="21" spans="1:13" ht="12.75">
      <c r="A21" s="55" t="s">
        <v>139</v>
      </c>
      <c r="B21" s="49"/>
      <c r="C21" s="49"/>
      <c r="D21" s="49"/>
      <c r="E21" s="49"/>
      <c r="F21" s="49"/>
      <c r="G21" s="49"/>
      <c r="H21" s="56">
        <v>945</v>
      </c>
      <c r="I21" s="56"/>
      <c r="J21" s="56">
        <v>1244</v>
      </c>
      <c r="K21" s="49"/>
      <c r="L21" s="49"/>
      <c r="M21" s="64"/>
    </row>
    <row r="22" spans="1:13" ht="12.75">
      <c r="A22" s="49"/>
      <c r="B22" s="49"/>
      <c r="C22" s="49"/>
      <c r="D22" s="49"/>
      <c r="E22" s="49"/>
      <c r="F22" s="49"/>
      <c r="G22" s="49"/>
      <c r="H22" s="57"/>
      <c r="I22" s="56"/>
      <c r="J22" s="57"/>
      <c r="K22" s="49"/>
      <c r="L22" s="49"/>
      <c r="M22" s="64"/>
    </row>
    <row r="23" spans="1:13" ht="12.75">
      <c r="A23" s="55" t="s">
        <v>140</v>
      </c>
      <c r="B23" s="49"/>
      <c r="C23" s="49"/>
      <c r="D23" s="49"/>
      <c r="E23" s="49"/>
      <c r="F23" s="49"/>
      <c r="G23" s="49"/>
      <c r="H23" s="56">
        <f>SUM(H14:H22)</f>
        <v>525</v>
      </c>
      <c r="I23" s="56"/>
      <c r="J23" s="56">
        <f>SUM(J14:J22)</f>
        <v>3419</v>
      </c>
      <c r="K23" s="49"/>
      <c r="L23" s="49"/>
      <c r="M23" s="64"/>
    </row>
    <row r="24" spans="1:13" ht="12.75">
      <c r="A24" s="55"/>
      <c r="B24" s="49"/>
      <c r="C24" s="49"/>
      <c r="D24" s="49"/>
      <c r="E24" s="49"/>
      <c r="F24" s="49"/>
      <c r="G24" s="49"/>
      <c r="H24" s="56"/>
      <c r="I24" s="56"/>
      <c r="J24" s="56"/>
      <c r="K24" s="49"/>
      <c r="L24" s="49"/>
      <c r="M24" s="64"/>
    </row>
    <row r="25" spans="1:13" ht="12.75">
      <c r="A25" s="55" t="s">
        <v>141</v>
      </c>
      <c r="B25" s="49"/>
      <c r="C25" s="49"/>
      <c r="D25" s="49"/>
      <c r="E25" s="49"/>
      <c r="F25" s="49"/>
      <c r="G25" s="49"/>
      <c r="H25" s="56">
        <v>1024</v>
      </c>
      <c r="I25" s="56"/>
      <c r="J25" s="56">
        <v>-5153</v>
      </c>
      <c r="K25" s="49"/>
      <c r="L25" s="49"/>
      <c r="M25" s="64"/>
    </row>
    <row r="26" spans="1:13" ht="12.75">
      <c r="A26" s="55" t="s">
        <v>142</v>
      </c>
      <c r="B26" s="49"/>
      <c r="C26" s="49"/>
      <c r="D26" s="49"/>
      <c r="E26" s="49"/>
      <c r="F26" s="49"/>
      <c r="G26" s="49"/>
      <c r="H26" s="56">
        <v>10097</v>
      </c>
      <c r="I26" s="56"/>
      <c r="J26" s="56">
        <v>10643</v>
      </c>
      <c r="K26" s="49"/>
      <c r="L26" s="49"/>
      <c r="M26" s="64"/>
    </row>
    <row r="27" spans="1:13" ht="12.75">
      <c r="A27" s="55" t="s">
        <v>143</v>
      </c>
      <c r="B27" s="49"/>
      <c r="C27" s="49"/>
      <c r="D27" s="49"/>
      <c r="E27" s="49"/>
      <c r="F27" s="49"/>
      <c r="G27" s="49"/>
      <c r="H27" s="57">
        <v>-8979</v>
      </c>
      <c r="I27" s="56"/>
      <c r="J27" s="57">
        <v>-22882</v>
      </c>
      <c r="K27" s="49"/>
      <c r="L27" s="49"/>
      <c r="M27" s="64"/>
    </row>
    <row r="28" spans="1:13" ht="12.75">
      <c r="A28" s="55" t="s">
        <v>229</v>
      </c>
      <c r="B28" s="49"/>
      <c r="C28" s="49"/>
      <c r="D28" s="49"/>
      <c r="E28" s="49"/>
      <c r="F28" s="49"/>
      <c r="G28" s="49"/>
      <c r="H28" s="56">
        <f>SUM(H23:H27)</f>
        <v>2667</v>
      </c>
      <c r="I28" s="56"/>
      <c r="J28" s="56">
        <f>SUM(J23:J27)</f>
        <v>-13973</v>
      </c>
      <c r="K28" s="49"/>
      <c r="L28" s="49"/>
      <c r="M28" s="64"/>
    </row>
    <row r="29" spans="1:13" ht="12.75">
      <c r="A29" s="55"/>
      <c r="B29" s="49"/>
      <c r="C29" s="49"/>
      <c r="D29" s="49"/>
      <c r="E29" s="49"/>
      <c r="F29" s="49"/>
      <c r="G29" s="49"/>
      <c r="H29" s="56"/>
      <c r="I29" s="56"/>
      <c r="J29" s="56"/>
      <c r="K29" s="49"/>
      <c r="L29" s="49"/>
      <c r="M29" s="64"/>
    </row>
    <row r="30" spans="1:17" ht="12.75">
      <c r="A30" s="55" t="s">
        <v>144</v>
      </c>
      <c r="B30" s="49"/>
      <c r="C30" s="49"/>
      <c r="D30" s="49"/>
      <c r="E30" s="49"/>
      <c r="F30" s="49"/>
      <c r="G30" s="49"/>
      <c r="H30" s="56">
        <v>-945</v>
      </c>
      <c r="I30" s="56"/>
      <c r="J30" s="56">
        <v>-1244</v>
      </c>
      <c r="K30" s="49"/>
      <c r="L30" s="49" t="s">
        <v>167</v>
      </c>
      <c r="M30" s="64">
        <v>-125</v>
      </c>
      <c r="N30" s="65">
        <v>-643</v>
      </c>
      <c r="O30" s="64">
        <v>-166</v>
      </c>
      <c r="P30" s="65">
        <v>-82</v>
      </c>
      <c r="Q30" s="65">
        <f>SUM(M30:P30)</f>
        <v>-1016</v>
      </c>
    </row>
    <row r="31" spans="1:17" ht="12.75">
      <c r="A31" s="55" t="s">
        <v>145</v>
      </c>
      <c r="B31" s="49"/>
      <c r="C31" s="49"/>
      <c r="D31" s="49"/>
      <c r="E31" s="49"/>
      <c r="F31" s="49"/>
      <c r="G31" s="49"/>
      <c r="H31" s="56">
        <v>-200</v>
      </c>
      <c r="I31" s="56"/>
      <c r="J31" s="56">
        <v>-1159</v>
      </c>
      <c r="K31" s="49"/>
      <c r="L31" s="49" t="s">
        <v>168</v>
      </c>
      <c r="M31" s="104">
        <v>-82</v>
      </c>
      <c r="N31" s="115">
        <v>-24</v>
      </c>
      <c r="O31" s="115">
        <v>-32</v>
      </c>
      <c r="P31" s="115">
        <v>-62</v>
      </c>
      <c r="Q31" s="115">
        <f>SUM(M31:P31)</f>
        <v>-200</v>
      </c>
    </row>
    <row r="32" spans="1:17" ht="12.75">
      <c r="A32" s="55" t="s">
        <v>155</v>
      </c>
      <c r="B32" s="49"/>
      <c r="C32" s="49"/>
      <c r="D32" s="49"/>
      <c r="E32" s="49"/>
      <c r="F32" s="49"/>
      <c r="G32" s="49"/>
      <c r="H32" s="56">
        <v>139</v>
      </c>
      <c r="I32" s="56"/>
      <c r="J32" s="56">
        <v>1237</v>
      </c>
      <c r="K32" s="49"/>
      <c r="L32" s="49" t="s">
        <v>169</v>
      </c>
      <c r="M32" s="104">
        <v>0</v>
      </c>
      <c r="N32" s="115">
        <v>0</v>
      </c>
      <c r="O32" s="115">
        <v>43</v>
      </c>
      <c r="P32" s="115">
        <v>96</v>
      </c>
      <c r="Q32" s="115">
        <f>SUM(M32:P32)</f>
        <v>139</v>
      </c>
    </row>
    <row r="33" spans="1:17" ht="12.75">
      <c r="A33" s="49"/>
      <c r="B33" s="49"/>
      <c r="C33" s="49"/>
      <c r="D33" s="49"/>
      <c r="E33" s="49"/>
      <c r="F33" s="49"/>
      <c r="G33" s="49"/>
      <c r="H33" s="56"/>
      <c r="I33" s="56"/>
      <c r="J33" s="56"/>
      <c r="K33" s="49"/>
      <c r="L33" s="49" t="s">
        <v>165</v>
      </c>
      <c r="M33" s="104">
        <v>30</v>
      </c>
      <c r="N33" s="104">
        <v>42</v>
      </c>
      <c r="O33" s="104">
        <v>0</v>
      </c>
      <c r="P33" s="115">
        <v>20</v>
      </c>
      <c r="Q33" s="115">
        <f>SUM(M33:P33)</f>
        <v>92</v>
      </c>
    </row>
    <row r="34" spans="1:17" ht="13.5" thickBot="1">
      <c r="A34" s="55" t="s">
        <v>230</v>
      </c>
      <c r="B34" s="49"/>
      <c r="C34" s="49"/>
      <c r="D34" s="49"/>
      <c r="E34" s="49"/>
      <c r="F34" s="49"/>
      <c r="G34" s="49"/>
      <c r="H34" s="58">
        <f>SUM(H28:H33)</f>
        <v>1661</v>
      </c>
      <c r="I34" s="56"/>
      <c r="J34" s="58">
        <f>SUM(J28:J33)</f>
        <v>-15139</v>
      </c>
      <c r="K34" s="49"/>
      <c r="L34" s="49" t="s">
        <v>166</v>
      </c>
      <c r="M34" s="66">
        <f>SUM(M30:M33)</f>
        <v>-177</v>
      </c>
      <c r="N34" s="66">
        <f>SUM(N30:N33)</f>
        <v>-625</v>
      </c>
      <c r="O34" s="66">
        <f>SUM(O30:O33)</f>
        <v>-155</v>
      </c>
      <c r="P34" s="66">
        <f>SUM(P30:P33)</f>
        <v>-28</v>
      </c>
      <c r="Q34" s="66">
        <f>SUM(Q30:Q33)</f>
        <v>-985</v>
      </c>
    </row>
    <row r="35" spans="1:13" ht="13.5" thickTop="1">
      <c r="A35" s="49"/>
      <c r="B35" s="49"/>
      <c r="C35" s="49"/>
      <c r="D35" s="49"/>
      <c r="E35" s="49"/>
      <c r="F35" s="49"/>
      <c r="G35" s="49"/>
      <c r="H35" s="56"/>
      <c r="I35" s="56"/>
      <c r="J35" s="56"/>
      <c r="K35" s="49"/>
      <c r="L35" s="49"/>
      <c r="M35" s="64"/>
    </row>
    <row r="36" spans="1:13" ht="12.75">
      <c r="A36" s="54" t="s">
        <v>146</v>
      </c>
      <c r="B36" s="49"/>
      <c r="C36" s="49"/>
      <c r="D36" s="49"/>
      <c r="E36" s="49"/>
      <c r="F36" s="49"/>
      <c r="G36" s="49"/>
      <c r="H36" s="56"/>
      <c r="I36" s="56"/>
      <c r="J36" s="56"/>
      <c r="K36" s="49"/>
      <c r="L36" s="49"/>
      <c r="M36" s="64"/>
    </row>
    <row r="37" spans="1:13" ht="12.75">
      <c r="A37" s="49"/>
      <c r="B37" s="49"/>
      <c r="C37" s="49"/>
      <c r="D37" s="49"/>
      <c r="E37" s="49"/>
      <c r="F37" s="49"/>
      <c r="G37" s="49"/>
      <c r="H37" s="56"/>
      <c r="I37" s="56"/>
      <c r="J37" s="56"/>
      <c r="K37" s="49"/>
      <c r="L37" s="49"/>
      <c r="M37" s="64"/>
    </row>
    <row r="38" spans="1:17" ht="12.75">
      <c r="A38" s="55" t="s">
        <v>147</v>
      </c>
      <c r="B38" s="49"/>
      <c r="C38" s="49"/>
      <c r="D38" s="49"/>
      <c r="E38" s="49"/>
      <c r="F38" s="49"/>
      <c r="G38" s="49"/>
      <c r="H38" s="56">
        <v>-760</v>
      </c>
      <c r="I38" s="56"/>
      <c r="J38" s="56">
        <v>-328</v>
      </c>
      <c r="K38" s="49"/>
      <c r="L38" s="49"/>
      <c r="M38" s="104">
        <v>28</v>
      </c>
      <c r="N38" s="115">
        <v>171</v>
      </c>
      <c r="O38" s="115">
        <v>561</v>
      </c>
      <c r="P38" s="115">
        <v>0</v>
      </c>
      <c r="Q38" s="115">
        <f>SUM(M38:P38)</f>
        <v>760</v>
      </c>
    </row>
    <row r="39" spans="1:17" ht="12.75">
      <c r="A39" s="55" t="s">
        <v>148</v>
      </c>
      <c r="B39" s="49"/>
      <c r="C39" s="49"/>
      <c r="D39" s="49"/>
      <c r="E39" s="49"/>
      <c r="F39" s="49"/>
      <c r="G39" s="49"/>
      <c r="H39" s="56">
        <v>4</v>
      </c>
      <c r="I39" s="56"/>
      <c r="J39" s="56">
        <v>4</v>
      </c>
      <c r="K39" s="49"/>
      <c r="L39" s="49"/>
      <c r="M39" s="107">
        <v>0.6</v>
      </c>
      <c r="N39" s="108">
        <v>0</v>
      </c>
      <c r="O39" s="108">
        <v>3.6</v>
      </c>
      <c r="P39" s="115">
        <v>0</v>
      </c>
      <c r="Q39" s="115">
        <f>SUM(M39:P39)</f>
        <v>4.2</v>
      </c>
    </row>
    <row r="40" spans="1:13" ht="12.75">
      <c r="A40" s="55" t="s">
        <v>149</v>
      </c>
      <c r="B40" s="49"/>
      <c r="C40" s="49"/>
      <c r="D40" s="49"/>
      <c r="E40" s="49"/>
      <c r="F40" s="49"/>
      <c r="G40" s="49"/>
      <c r="H40" s="56">
        <v>123</v>
      </c>
      <c r="I40" s="56"/>
      <c r="J40" s="56">
        <v>671</v>
      </c>
      <c r="K40" s="49"/>
      <c r="L40" s="49"/>
      <c r="M40" s="64"/>
    </row>
    <row r="41" spans="1:13" ht="12.75">
      <c r="A41" s="49"/>
      <c r="B41" s="49"/>
      <c r="C41" s="49"/>
      <c r="D41" s="49"/>
      <c r="E41" s="49"/>
      <c r="F41" s="49"/>
      <c r="G41" s="49"/>
      <c r="H41" s="56"/>
      <c r="I41" s="56"/>
      <c r="J41" s="56"/>
      <c r="K41" s="49"/>
      <c r="L41" s="49"/>
      <c r="M41" s="64"/>
    </row>
    <row r="42" spans="1:13" ht="12.75">
      <c r="A42" s="55" t="s">
        <v>231</v>
      </c>
      <c r="B42" s="49"/>
      <c r="C42" s="49"/>
      <c r="D42" s="49"/>
      <c r="E42" s="49"/>
      <c r="F42" s="49"/>
      <c r="G42" s="49"/>
      <c r="H42" s="58">
        <f>SUM(H38:H41)</f>
        <v>-633</v>
      </c>
      <c r="I42" s="56"/>
      <c r="J42" s="58">
        <f>SUM(J38:J41)</f>
        <v>347</v>
      </c>
      <c r="K42" s="49"/>
      <c r="L42" s="49"/>
      <c r="M42" s="64"/>
    </row>
    <row r="43" spans="1:13" ht="12.75">
      <c r="A43" s="49"/>
      <c r="B43" s="49"/>
      <c r="C43" s="49"/>
      <c r="D43" s="49"/>
      <c r="E43" s="49"/>
      <c r="F43" s="49"/>
      <c r="G43" s="49"/>
      <c r="H43" s="56"/>
      <c r="I43" s="56"/>
      <c r="J43" s="56"/>
      <c r="K43" s="49"/>
      <c r="L43" s="49"/>
      <c r="M43" s="64"/>
    </row>
    <row r="44" spans="1:13" ht="12.75">
      <c r="A44" s="54" t="s">
        <v>150</v>
      </c>
      <c r="B44" s="49"/>
      <c r="C44" s="49"/>
      <c r="D44" s="49"/>
      <c r="E44" s="49"/>
      <c r="F44" s="49"/>
      <c r="G44" s="49"/>
      <c r="H44" s="56"/>
      <c r="I44" s="56"/>
      <c r="J44" s="56"/>
      <c r="K44" s="49"/>
      <c r="L44" s="49"/>
      <c r="M44" s="64"/>
    </row>
    <row r="45" spans="1:13" ht="12.75">
      <c r="A45" s="49"/>
      <c r="B45" s="49"/>
      <c r="C45" s="49"/>
      <c r="D45" s="49"/>
      <c r="E45" s="49"/>
      <c r="F45" s="49"/>
      <c r="G45" s="49"/>
      <c r="H45" s="56"/>
      <c r="I45" s="56"/>
      <c r="J45" s="56"/>
      <c r="K45" s="49"/>
      <c r="L45" s="49"/>
      <c r="M45" s="64"/>
    </row>
    <row r="46" spans="1:13" ht="12.75">
      <c r="A46" s="55" t="s">
        <v>151</v>
      </c>
      <c r="B46" s="49"/>
      <c r="C46" s="49"/>
      <c r="D46" s="49"/>
      <c r="E46" s="49"/>
      <c r="F46" s="49"/>
      <c r="G46" s="49"/>
      <c r="H46" s="56">
        <v>-289</v>
      </c>
      <c r="I46" s="56"/>
      <c r="J46" s="56">
        <v>-289</v>
      </c>
      <c r="K46" s="49"/>
      <c r="L46" s="49"/>
      <c r="M46" s="64"/>
    </row>
    <row r="47" spans="1:17" ht="12.75">
      <c r="A47" s="55" t="s">
        <v>170</v>
      </c>
      <c r="B47" s="49"/>
      <c r="C47" s="49"/>
      <c r="D47" s="49"/>
      <c r="E47" s="49"/>
      <c r="F47" s="49"/>
      <c r="G47" s="49"/>
      <c r="H47" s="56">
        <v>0</v>
      </c>
      <c r="I47" s="56"/>
      <c r="J47" s="56">
        <v>107</v>
      </c>
      <c r="K47" s="49"/>
      <c r="L47" s="55"/>
      <c r="M47" s="116"/>
      <c r="N47" s="124" t="s">
        <v>269</v>
      </c>
      <c r="O47" s="117" t="s">
        <v>63</v>
      </c>
      <c r="P47" s="123" t="s">
        <v>160</v>
      </c>
      <c r="Q47" s="45"/>
    </row>
    <row r="48" spans="1:17" ht="12.75">
      <c r="A48" s="55" t="s">
        <v>152</v>
      </c>
      <c r="B48" s="49"/>
      <c r="C48" s="49"/>
      <c r="D48" s="49"/>
      <c r="E48" s="49"/>
      <c r="F48" s="49"/>
      <c r="G48" s="49"/>
      <c r="H48" s="56">
        <v>-464</v>
      </c>
      <c r="I48" s="56"/>
      <c r="J48" s="56">
        <v>-156</v>
      </c>
      <c r="K48" s="49"/>
      <c r="L48" s="55" t="s">
        <v>233</v>
      </c>
      <c r="M48" s="79"/>
      <c r="N48" s="118">
        <v>251</v>
      </c>
      <c r="O48" s="119">
        <v>6804</v>
      </c>
      <c r="P48" s="65">
        <f>SUM(N48:O48)</f>
        <v>7055</v>
      </c>
      <c r="Q48" s="45"/>
    </row>
    <row r="49" spans="1:17" ht="12.75">
      <c r="A49" s="55" t="s">
        <v>270</v>
      </c>
      <c r="B49" s="49"/>
      <c r="C49" s="49"/>
      <c r="D49" s="49"/>
      <c r="E49" s="49"/>
      <c r="F49" s="49"/>
      <c r="G49" s="49"/>
      <c r="H49" s="56">
        <v>-239</v>
      </c>
      <c r="I49" s="56"/>
      <c r="J49" s="56">
        <v>14562</v>
      </c>
      <c r="K49" s="49"/>
      <c r="L49" s="55" t="s">
        <v>268</v>
      </c>
      <c r="M49" s="79"/>
      <c r="N49" s="120">
        <v>-240</v>
      </c>
      <c r="O49" s="120">
        <v>-239</v>
      </c>
      <c r="P49" s="65">
        <f>SUM(N49:O49)</f>
        <v>-479</v>
      </c>
      <c r="Q49" s="45"/>
    </row>
    <row r="50" spans="1:17" ht="13.5" thickBot="1">
      <c r="A50" s="49"/>
      <c r="B50" s="49"/>
      <c r="C50" s="49"/>
      <c r="D50" s="49"/>
      <c r="E50" s="49"/>
      <c r="F50" s="49"/>
      <c r="G50" s="49"/>
      <c r="H50" s="56"/>
      <c r="I50" s="56"/>
      <c r="J50" s="56"/>
      <c r="K50" s="49"/>
      <c r="L50" s="49" t="s">
        <v>234</v>
      </c>
      <c r="M50" s="64"/>
      <c r="N50" s="121">
        <f>SUM(N48:N49)</f>
        <v>11</v>
      </c>
      <c r="O50" s="121">
        <f>SUM(O48:O49)</f>
        <v>6565</v>
      </c>
      <c r="P50" s="66">
        <f>SUM(N50:O50)</f>
        <v>6576</v>
      </c>
      <c r="Q50" s="45"/>
    </row>
    <row r="51" spans="1:13" ht="13.5" thickTop="1">
      <c r="A51" s="55" t="s">
        <v>232</v>
      </c>
      <c r="B51" s="49"/>
      <c r="C51" s="49"/>
      <c r="D51" s="49"/>
      <c r="E51" s="49"/>
      <c r="F51" s="49"/>
      <c r="G51" s="49"/>
      <c r="H51" s="58">
        <f>SUM(H46:H50)</f>
        <v>-992</v>
      </c>
      <c r="I51" s="56"/>
      <c r="J51" s="58">
        <f>SUM(J46:J50)</f>
        <v>14224</v>
      </c>
      <c r="K51" s="49"/>
      <c r="L51" s="49"/>
      <c r="M51" s="64"/>
    </row>
    <row r="52" spans="1:13" ht="12.75">
      <c r="A52" s="49"/>
      <c r="B52" s="49"/>
      <c r="C52" s="49"/>
      <c r="D52" s="49"/>
      <c r="E52" s="49"/>
      <c r="F52" s="49"/>
      <c r="G52" s="49"/>
      <c r="H52" s="56"/>
      <c r="I52" s="56"/>
      <c r="J52" s="56"/>
      <c r="K52" s="49"/>
      <c r="L52" s="49"/>
      <c r="M52" s="64"/>
    </row>
    <row r="53" spans="1:13" ht="12.75">
      <c r="A53" s="54" t="s">
        <v>153</v>
      </c>
      <c r="B53" s="49"/>
      <c r="C53" s="49"/>
      <c r="D53" s="49"/>
      <c r="E53" s="49"/>
      <c r="F53" s="49"/>
      <c r="G53" s="49"/>
      <c r="H53" s="56">
        <f>+H34+H42+H51</f>
        <v>36</v>
      </c>
      <c r="I53" s="56"/>
      <c r="J53" s="56">
        <f>+J34+J42+J51</f>
        <v>-568</v>
      </c>
      <c r="K53" s="49"/>
      <c r="L53" s="49"/>
      <c r="M53" s="64"/>
    </row>
    <row r="54" spans="1:13" ht="12.75">
      <c r="A54" s="49"/>
      <c r="B54" s="49"/>
      <c r="C54" s="49"/>
      <c r="D54" s="49"/>
      <c r="E54" s="49"/>
      <c r="F54" s="49"/>
      <c r="G54" s="49"/>
      <c r="H54" s="56"/>
      <c r="I54" s="56"/>
      <c r="J54" s="56"/>
      <c r="K54" s="49"/>
      <c r="L54" s="49"/>
      <c r="M54" s="64"/>
    </row>
    <row r="55" spans="1:13" ht="12.75">
      <c r="A55" s="54" t="s">
        <v>154</v>
      </c>
      <c r="B55" s="49"/>
      <c r="C55" s="49"/>
      <c r="D55" s="49"/>
      <c r="E55" s="49"/>
      <c r="F55" s="49"/>
      <c r="G55" s="49"/>
      <c r="H55" s="56">
        <v>158</v>
      </c>
      <c r="I55" s="56"/>
      <c r="J55" s="56">
        <v>1018</v>
      </c>
      <c r="K55" s="49"/>
      <c r="L55" s="49"/>
      <c r="M55" s="64"/>
    </row>
    <row r="56" spans="1:13" ht="12.75">
      <c r="A56" s="49"/>
      <c r="B56" s="49"/>
      <c r="C56" s="49"/>
      <c r="D56" s="49"/>
      <c r="E56" s="49"/>
      <c r="F56" s="49"/>
      <c r="G56" s="49"/>
      <c r="H56" s="56"/>
      <c r="I56" s="56"/>
      <c r="J56" s="56"/>
      <c r="K56" s="49"/>
      <c r="L56" s="49"/>
      <c r="M56" s="64"/>
    </row>
    <row r="57" spans="1:13" ht="13.5" thickBot="1">
      <c r="A57" s="54" t="s">
        <v>208</v>
      </c>
      <c r="B57" s="49"/>
      <c r="C57" s="49"/>
      <c r="D57" s="49"/>
      <c r="E57" s="49"/>
      <c r="F57" s="49"/>
      <c r="G57" s="49"/>
      <c r="H57" s="87">
        <f>+H53+H55</f>
        <v>194</v>
      </c>
      <c r="I57" s="56"/>
      <c r="J57" s="87">
        <f>+J53+J55</f>
        <v>450</v>
      </c>
      <c r="K57" s="49"/>
      <c r="L57" s="49"/>
      <c r="M57" s="64"/>
    </row>
    <row r="58" spans="1:13" ht="13.5" thickTop="1">
      <c r="A58" s="54"/>
      <c r="B58" s="49"/>
      <c r="C58" s="49"/>
      <c r="D58" s="49"/>
      <c r="E58" s="49"/>
      <c r="F58" s="49"/>
      <c r="G58" s="49"/>
      <c r="H58" s="56"/>
      <c r="I58" s="56"/>
      <c r="J58" s="56"/>
      <c r="K58" s="49"/>
      <c r="L58" s="49"/>
      <c r="M58" s="64"/>
    </row>
    <row r="59" spans="1:17" s="68" customFormat="1" ht="12.75">
      <c r="A59" s="55" t="s">
        <v>211</v>
      </c>
      <c r="B59" s="55"/>
      <c r="C59" s="55"/>
      <c r="D59" s="55"/>
      <c r="E59" s="55"/>
      <c r="F59" s="55"/>
      <c r="G59" s="55"/>
      <c r="H59" s="75"/>
      <c r="I59" s="75"/>
      <c r="J59" s="75"/>
      <c r="K59" s="55"/>
      <c r="L59" s="55"/>
      <c r="M59" s="79"/>
      <c r="N59" s="67"/>
      <c r="O59" s="67"/>
      <c r="P59" s="67"/>
      <c r="Q59" s="67"/>
    </row>
    <row r="60" spans="1:17" s="68" customFormat="1" ht="12.75">
      <c r="A60" s="55" t="s">
        <v>209</v>
      </c>
      <c r="B60" s="55"/>
      <c r="C60" s="55"/>
      <c r="D60" s="55"/>
      <c r="E60" s="55"/>
      <c r="F60" s="55"/>
      <c r="G60" s="55"/>
      <c r="H60" s="75">
        <f>'Balance Sheet'!G27</f>
        <v>205</v>
      </c>
      <c r="I60" s="75"/>
      <c r="J60" s="75">
        <f>+J57</f>
        <v>450</v>
      </c>
      <c r="K60" s="55"/>
      <c r="L60" s="55"/>
      <c r="M60" s="79"/>
      <c r="N60" s="67"/>
      <c r="O60" s="67"/>
      <c r="P60" s="67"/>
      <c r="Q60" s="67"/>
    </row>
    <row r="61" spans="1:17" s="68" customFormat="1" ht="12.75">
      <c r="A61" s="55" t="s">
        <v>210</v>
      </c>
      <c r="B61" s="55"/>
      <c r="C61" s="55"/>
      <c r="D61" s="55"/>
      <c r="E61" s="55"/>
      <c r="F61" s="55"/>
      <c r="G61" s="55"/>
      <c r="H61" s="75">
        <v>-11</v>
      </c>
      <c r="I61" s="75"/>
      <c r="J61" s="75">
        <v>0</v>
      </c>
      <c r="K61" s="55"/>
      <c r="L61" s="55"/>
      <c r="M61" s="79"/>
      <c r="N61" s="67"/>
      <c r="O61" s="67"/>
      <c r="P61" s="67"/>
      <c r="Q61" s="67"/>
    </row>
    <row r="62" spans="1:13" ht="13.5" thickBot="1">
      <c r="A62" s="49"/>
      <c r="B62" s="49"/>
      <c r="C62" s="49"/>
      <c r="D62" s="49"/>
      <c r="E62" s="49"/>
      <c r="F62" s="49"/>
      <c r="G62" s="49"/>
      <c r="H62" s="87">
        <f>SUM(H60:H61)</f>
        <v>194</v>
      </c>
      <c r="J62" s="87">
        <f>SUM(J60:J61)</f>
        <v>450</v>
      </c>
      <c r="K62" s="49"/>
      <c r="L62" s="49"/>
      <c r="M62" s="64"/>
    </row>
    <row r="63" spans="1:13" ht="13.5" thickTop="1">
      <c r="A63" s="49"/>
      <c r="B63" s="49"/>
      <c r="C63" s="49"/>
      <c r="D63" s="49"/>
      <c r="E63" s="49"/>
      <c r="F63" s="49"/>
      <c r="G63" s="49"/>
      <c r="H63" s="49"/>
      <c r="J63" s="49"/>
      <c r="K63" s="49"/>
      <c r="L63" s="49"/>
      <c r="M63" s="64"/>
    </row>
    <row r="64" spans="1:13" ht="12.75">
      <c r="A64" s="59" t="s">
        <v>18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122"/>
    </row>
    <row r="65" spans="1:13" ht="12.75">
      <c r="A65" s="59" t="s">
        <v>207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122"/>
    </row>
  </sheetData>
  <printOptions/>
  <pageMargins left="0.75" right="0.75" top="1" bottom="1" header="0.5" footer="0.5"/>
  <pageSetup horizontalDpi="800" verticalDpi="800" orientation="portrait" paperSize="9" scale="80" r:id="rId1"/>
  <headerFooter alignWithMargins="0">
    <oddFooter>&amp;CPage &amp; 4 of &amp;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P184"/>
  <sheetViews>
    <sheetView showGridLines="0" tabSelected="1" workbookViewId="0" topLeftCell="A1">
      <pane xSplit="14925" topLeftCell="A1" activePane="topLeft" state="split"/>
      <selection pane="topLeft" activeCell="B120" sqref="B120"/>
      <selection pane="topRight" activeCell="O86" sqref="O86"/>
    </sheetView>
  </sheetViews>
  <sheetFormatPr defaultColWidth="9.140625" defaultRowHeight="12.75"/>
  <cols>
    <col min="1" max="1" width="4.28125" style="0" customWidth="1"/>
    <col min="2" max="2" width="12.140625" style="0" customWidth="1"/>
    <col min="4" max="4" width="11.140625" style="0" customWidth="1"/>
    <col min="5" max="11" width="10.7109375" style="0" customWidth="1"/>
    <col min="12" max="12" width="4.00390625" style="0" customWidth="1"/>
    <col min="14" max="14" width="11.57421875" style="0" bestFit="1" customWidth="1"/>
    <col min="16" max="16" width="13.28125" style="0" bestFit="1" customWidth="1"/>
  </cols>
  <sheetData>
    <row r="1" spans="1:13" ht="19.5">
      <c r="A1" s="21" t="s">
        <v>200</v>
      </c>
      <c r="B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>
      <c r="A2" s="20" t="s">
        <v>1</v>
      </c>
      <c r="B2" s="20"/>
      <c r="C2" s="20"/>
      <c r="D2" s="20"/>
      <c r="E2" s="34"/>
      <c r="F2" s="20"/>
      <c r="G2" s="20"/>
      <c r="H2" s="20"/>
      <c r="I2" s="20"/>
      <c r="J2" s="20"/>
      <c r="K2" s="20"/>
      <c r="L2" s="20"/>
      <c r="M2" s="20"/>
    </row>
    <row r="3" spans="1:13" ht="12.75">
      <c r="A3" s="20" t="s">
        <v>34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5" spans="1:13" ht="15">
      <c r="A5" s="1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3" customFormat="1" ht="14.25">
      <c r="A6" s="22" t="s">
        <v>17</v>
      </c>
      <c r="B6" s="28"/>
      <c r="C6" s="28"/>
      <c r="D6" s="28"/>
      <c r="E6" s="28"/>
      <c r="F6" s="25"/>
      <c r="G6" s="28"/>
      <c r="H6" s="28"/>
      <c r="I6" s="28"/>
      <c r="J6" s="28"/>
      <c r="K6" s="28"/>
      <c r="L6" s="28"/>
      <c r="M6" s="28"/>
    </row>
    <row r="7" spans="1:13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12" t="s">
        <v>35</v>
      </c>
      <c r="B8" s="7" t="s">
        <v>69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2.75">
      <c r="B9" s="2" t="s">
        <v>256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2"/>
      <c r="B10" s="2" t="s">
        <v>257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s="2"/>
      <c r="B11" s="2" t="s">
        <v>258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12" t="s">
        <v>36</v>
      </c>
      <c r="B13" s="7" t="s">
        <v>70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2.75">
      <c r="B14" s="2" t="s">
        <v>30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12" t="s">
        <v>37</v>
      </c>
      <c r="B16" s="7" t="s">
        <v>71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1"/>
      <c r="B17" s="2" t="s">
        <v>64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12" t="s">
        <v>38</v>
      </c>
      <c r="B19" s="7" t="s">
        <v>72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1"/>
      <c r="B20" s="2" t="s">
        <v>175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2"/>
      <c r="B21" s="2" t="s">
        <v>185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12" t="s">
        <v>39</v>
      </c>
      <c r="B23" s="7" t="s">
        <v>73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1"/>
      <c r="B24" s="2" t="s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2"/>
      <c r="B25" s="2" t="s">
        <v>182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12" t="s">
        <v>40</v>
      </c>
      <c r="B27" s="7" t="s">
        <v>74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4" ht="12.75">
      <c r="A28" s="1"/>
      <c r="B28" s="2" t="s">
        <v>259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 t="s">
        <v>260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3" ht="12.75">
      <c r="A30" s="2"/>
      <c r="B30" s="1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2" t="s">
        <v>41</v>
      </c>
      <c r="B31" s="7" t="s">
        <v>183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2" ht="12.75">
      <c r="A32" s="2"/>
      <c r="B32" s="2" t="s">
        <v>267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2"/>
      <c r="B33" s="2" t="s">
        <v>266</v>
      </c>
      <c r="C33" s="2"/>
      <c r="D33" s="2"/>
      <c r="L33" s="2"/>
    </row>
    <row r="34" spans="1:13" ht="12.75">
      <c r="A34" s="2"/>
      <c r="B34" s="2"/>
      <c r="C34" s="2"/>
      <c r="D34" s="2"/>
      <c r="M34" s="2"/>
    </row>
    <row r="35" spans="1:13" ht="12.75">
      <c r="A35" s="12" t="s">
        <v>42</v>
      </c>
      <c r="B35" s="16" t="s">
        <v>75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2"/>
      <c r="B36" s="25" t="s">
        <v>179</v>
      </c>
      <c r="C36" s="2"/>
      <c r="E36" s="78"/>
      <c r="F36" s="25"/>
      <c r="G36" s="25"/>
      <c r="H36" s="25"/>
      <c r="I36" s="129"/>
      <c r="J36" s="129"/>
      <c r="K36" s="129"/>
      <c r="L36" s="129"/>
      <c r="M36" s="2"/>
    </row>
    <row r="37" spans="1:13" ht="12.75">
      <c r="A37" s="2"/>
      <c r="B37" s="2"/>
      <c r="C37" s="2"/>
      <c r="E37" s="10"/>
      <c r="F37" s="10" t="s">
        <v>106</v>
      </c>
      <c r="G37" s="6"/>
      <c r="H37" s="10" t="s">
        <v>108</v>
      </c>
      <c r="I37" s="10"/>
      <c r="J37" s="6"/>
      <c r="K37" s="6"/>
      <c r="L37" s="10"/>
      <c r="M37" s="2"/>
    </row>
    <row r="38" spans="1:13" ht="12.75">
      <c r="A38" s="2"/>
      <c r="B38" s="2"/>
      <c r="C38" s="2"/>
      <c r="E38" s="10"/>
      <c r="F38" s="10" t="s">
        <v>110</v>
      </c>
      <c r="G38" s="6"/>
      <c r="H38" s="10" t="s">
        <v>111</v>
      </c>
      <c r="I38" s="10"/>
      <c r="J38" s="6"/>
      <c r="K38" s="6"/>
      <c r="L38" s="10"/>
      <c r="M38" s="2"/>
    </row>
    <row r="39" spans="1:13" ht="12.75">
      <c r="A39" s="2"/>
      <c r="B39" s="2"/>
      <c r="C39" s="2"/>
      <c r="E39" s="11"/>
      <c r="F39" s="11">
        <v>38291</v>
      </c>
      <c r="G39" s="2"/>
      <c r="H39" s="11">
        <v>37925</v>
      </c>
      <c r="I39" s="11"/>
      <c r="J39" s="11"/>
      <c r="K39" s="11"/>
      <c r="L39" s="11"/>
      <c r="M39" s="2"/>
    </row>
    <row r="40" spans="1:13" ht="12.75">
      <c r="A40" s="2"/>
      <c r="C40" s="2"/>
      <c r="E40" s="69"/>
      <c r="F40" s="69" t="s">
        <v>2</v>
      </c>
      <c r="G40" s="2"/>
      <c r="H40" s="69" t="s">
        <v>2</v>
      </c>
      <c r="I40" s="69"/>
      <c r="J40" s="2"/>
      <c r="K40" s="2"/>
      <c r="L40" s="69"/>
      <c r="M40" s="2"/>
    </row>
    <row r="41" spans="1:13" ht="12.75">
      <c r="A41" s="2"/>
      <c r="B41" s="2" t="s">
        <v>161</v>
      </c>
      <c r="C41" s="2"/>
      <c r="E41" s="35"/>
      <c r="F41" s="35">
        <v>3218</v>
      </c>
      <c r="G41" s="35"/>
      <c r="H41" s="35">
        <v>4121</v>
      </c>
      <c r="I41" s="35"/>
      <c r="J41" s="35"/>
      <c r="K41" s="35"/>
      <c r="L41" s="35"/>
      <c r="M41" s="2"/>
    </row>
    <row r="42" spans="1:13" ht="12.75">
      <c r="A42" s="2"/>
      <c r="B42" s="2" t="s">
        <v>212</v>
      </c>
      <c r="C42" s="2"/>
      <c r="E42" s="35"/>
      <c r="F42" s="35">
        <v>44234</v>
      </c>
      <c r="G42" s="35"/>
      <c r="H42" s="35">
        <v>40565</v>
      </c>
      <c r="I42" s="35"/>
      <c r="J42" s="35"/>
      <c r="K42" s="35"/>
      <c r="L42" s="35"/>
      <c r="M42" s="2"/>
    </row>
    <row r="43" spans="1:13" ht="12.75">
      <c r="A43" s="2"/>
      <c r="B43" s="2" t="s">
        <v>92</v>
      </c>
      <c r="C43" s="2"/>
      <c r="E43" s="35"/>
      <c r="F43" s="35">
        <v>7542</v>
      </c>
      <c r="G43" s="35"/>
      <c r="H43" s="35">
        <v>21700</v>
      </c>
      <c r="I43" s="35"/>
      <c r="J43" s="35"/>
      <c r="K43" s="35"/>
      <c r="L43" s="35"/>
      <c r="M43" s="2"/>
    </row>
    <row r="44" spans="1:13" ht="12.75">
      <c r="A44" s="2"/>
      <c r="B44" s="2"/>
      <c r="C44" s="2"/>
      <c r="E44" s="35"/>
      <c r="F44" s="36">
        <f>SUM(F41:F43)</f>
        <v>54994</v>
      </c>
      <c r="G44" s="35"/>
      <c r="H44" s="36">
        <f>SUM(H41:H43)</f>
        <v>66386</v>
      </c>
      <c r="I44" s="35"/>
      <c r="J44" s="35"/>
      <c r="K44" s="35"/>
      <c r="L44" s="35"/>
      <c r="M44" s="2"/>
    </row>
    <row r="45" spans="1:13" ht="12.75">
      <c r="A45" s="2"/>
      <c r="B45" s="2" t="s">
        <v>90</v>
      </c>
      <c r="C45" s="2"/>
      <c r="E45" s="35"/>
      <c r="F45" s="35">
        <v>-1565</v>
      </c>
      <c r="G45" s="35"/>
      <c r="H45" s="35">
        <v>-2762</v>
      </c>
      <c r="I45" s="35"/>
      <c r="J45" s="35"/>
      <c r="K45" s="35"/>
      <c r="L45" s="35"/>
      <c r="M45" s="2"/>
    </row>
    <row r="46" spans="1:13" ht="13.5" thickBot="1">
      <c r="A46" s="2"/>
      <c r="B46" s="1" t="s">
        <v>181</v>
      </c>
      <c r="C46" s="2"/>
      <c r="E46" s="35"/>
      <c r="F46" s="37">
        <f>SUM(F44:F45)</f>
        <v>53429</v>
      </c>
      <c r="G46" s="35"/>
      <c r="H46" s="37">
        <f>SUM(H44:H45)</f>
        <v>63624</v>
      </c>
      <c r="I46" s="35"/>
      <c r="J46" s="35"/>
      <c r="K46" s="35"/>
      <c r="L46" s="35"/>
      <c r="M46" s="2"/>
    </row>
    <row r="47" spans="1:13" ht="13.5" thickTop="1">
      <c r="A47" s="2"/>
      <c r="B47" s="2"/>
      <c r="C47" s="2"/>
      <c r="E47" s="35"/>
      <c r="F47" s="35"/>
      <c r="G47" s="35"/>
      <c r="H47" s="35"/>
      <c r="I47" s="35"/>
      <c r="J47" s="35"/>
      <c r="K47" s="35"/>
      <c r="L47" s="35"/>
      <c r="M47" s="2"/>
    </row>
    <row r="48" spans="1:13" ht="12.75">
      <c r="A48" s="2"/>
      <c r="B48" s="2"/>
      <c r="C48" s="2"/>
      <c r="E48" s="35"/>
      <c r="F48" s="35"/>
      <c r="G48" s="35"/>
      <c r="H48" s="35"/>
      <c r="I48" s="35"/>
      <c r="J48" s="35"/>
      <c r="K48" s="35"/>
      <c r="L48" s="35"/>
      <c r="M48" s="2"/>
    </row>
    <row r="49" spans="1:13" ht="12.75">
      <c r="A49" s="2"/>
      <c r="B49" s="25" t="s">
        <v>215</v>
      </c>
      <c r="C49" s="25"/>
      <c r="D49" s="25"/>
      <c r="E49" s="78"/>
      <c r="F49" s="25"/>
      <c r="G49" s="25"/>
      <c r="H49" s="25"/>
      <c r="I49" s="35"/>
      <c r="J49" s="35"/>
      <c r="K49" s="35"/>
      <c r="L49" s="35"/>
      <c r="M49" s="2"/>
    </row>
    <row r="50" spans="1:13" ht="12.75">
      <c r="A50" s="2"/>
      <c r="B50" s="2"/>
      <c r="C50" s="2"/>
      <c r="E50" s="10"/>
      <c r="F50" s="10" t="s">
        <v>106</v>
      </c>
      <c r="G50" s="6"/>
      <c r="H50" s="10" t="s">
        <v>108</v>
      </c>
      <c r="I50" s="35"/>
      <c r="J50" s="35"/>
      <c r="K50" s="35"/>
      <c r="L50" s="35"/>
      <c r="M50" s="2"/>
    </row>
    <row r="51" spans="1:13" ht="12.75">
      <c r="A51" s="2"/>
      <c r="B51" s="2"/>
      <c r="C51" s="2"/>
      <c r="E51" s="10"/>
      <c r="F51" s="10" t="s">
        <v>110</v>
      </c>
      <c r="G51" s="6"/>
      <c r="H51" s="10" t="s">
        <v>111</v>
      </c>
      <c r="I51" s="35"/>
      <c r="J51" s="35"/>
      <c r="K51" s="35"/>
      <c r="L51" s="35"/>
      <c r="M51" s="2"/>
    </row>
    <row r="52" spans="1:13" ht="12.75">
      <c r="A52" s="2"/>
      <c r="B52" s="2"/>
      <c r="C52" s="2"/>
      <c r="E52" s="11"/>
      <c r="F52" s="11">
        <v>38291</v>
      </c>
      <c r="G52" s="2"/>
      <c r="H52" s="11">
        <v>37925</v>
      </c>
      <c r="I52" s="35"/>
      <c r="J52" s="35"/>
      <c r="K52" s="35"/>
      <c r="L52" s="35"/>
      <c r="M52" s="2"/>
    </row>
    <row r="53" spans="1:13" ht="12.75">
      <c r="A53" s="2"/>
      <c r="B53" s="2"/>
      <c r="C53" s="2"/>
      <c r="E53" s="69"/>
      <c r="F53" s="69" t="s">
        <v>2</v>
      </c>
      <c r="G53" s="2"/>
      <c r="H53" s="69" t="s">
        <v>2</v>
      </c>
      <c r="I53" s="35"/>
      <c r="J53" s="35"/>
      <c r="K53" s="35"/>
      <c r="L53" s="35"/>
      <c r="M53" s="2"/>
    </row>
    <row r="54" spans="1:13" ht="12.75">
      <c r="A54" s="2"/>
      <c r="B54" s="2" t="s">
        <v>161</v>
      </c>
      <c r="C54" s="2"/>
      <c r="E54" s="35"/>
      <c r="F54" s="35">
        <v>228</v>
      </c>
      <c r="G54" s="35"/>
      <c r="H54" s="35">
        <v>1693</v>
      </c>
      <c r="I54" s="35"/>
      <c r="J54" s="35"/>
      <c r="K54" s="35"/>
      <c r="L54" s="35"/>
      <c r="M54" s="2"/>
    </row>
    <row r="55" spans="1:13" ht="12.75">
      <c r="A55" s="2"/>
      <c r="B55" s="2" t="s">
        <v>212</v>
      </c>
      <c r="C55" s="2"/>
      <c r="E55" s="35"/>
      <c r="F55" s="35">
        <v>-2199</v>
      </c>
      <c r="G55" s="35"/>
      <c r="H55" s="35">
        <v>2113</v>
      </c>
      <c r="I55" s="35"/>
      <c r="J55" s="35"/>
      <c r="K55" s="35"/>
      <c r="L55" s="35"/>
      <c r="M55" s="2"/>
    </row>
    <row r="56" spans="1:13" ht="12.75">
      <c r="A56" s="2"/>
      <c r="B56" s="2" t="s">
        <v>92</v>
      </c>
      <c r="C56" s="2"/>
      <c r="E56" s="35"/>
      <c r="F56" s="35">
        <v>1025</v>
      </c>
      <c r="G56" s="35"/>
      <c r="H56" s="35">
        <v>-925</v>
      </c>
      <c r="I56" s="35"/>
      <c r="J56" s="35"/>
      <c r="K56" s="35"/>
      <c r="L56" s="35"/>
      <c r="M56" s="2"/>
    </row>
    <row r="57" spans="1:13" ht="12.75">
      <c r="A57" s="2"/>
      <c r="B57" s="1" t="s">
        <v>180</v>
      </c>
      <c r="C57" s="2"/>
      <c r="E57" s="35"/>
      <c r="F57" s="36">
        <f>SUM(F54:F56)</f>
        <v>-946</v>
      </c>
      <c r="G57" s="35"/>
      <c r="H57" s="36">
        <f>SUM(H54:H56)</f>
        <v>2881</v>
      </c>
      <c r="I57" s="35"/>
      <c r="J57" s="35"/>
      <c r="K57" s="35"/>
      <c r="L57" s="35"/>
      <c r="M57" s="2"/>
    </row>
    <row r="58" spans="1:13" ht="12.75">
      <c r="A58" s="2"/>
      <c r="B58" s="2" t="s">
        <v>214</v>
      </c>
      <c r="C58" s="2"/>
      <c r="E58" s="35"/>
      <c r="F58" s="35">
        <v>-1087</v>
      </c>
      <c r="G58" s="35"/>
      <c r="H58" s="35">
        <v>-1548</v>
      </c>
      <c r="I58" s="35"/>
      <c r="J58" s="35"/>
      <c r="K58" s="35"/>
      <c r="L58" s="35"/>
      <c r="M58" s="2"/>
    </row>
    <row r="59" spans="1:13" ht="12.75">
      <c r="A59" s="2"/>
      <c r="B59" s="2" t="s">
        <v>213</v>
      </c>
      <c r="C59" s="2"/>
      <c r="E59" s="35"/>
      <c r="F59" s="30">
        <v>-822</v>
      </c>
      <c r="G59" s="35"/>
      <c r="H59" s="30">
        <v>-573</v>
      </c>
      <c r="I59" s="35"/>
      <c r="J59" s="35"/>
      <c r="K59" s="35"/>
      <c r="L59" s="35"/>
      <c r="M59" s="2"/>
    </row>
    <row r="60" spans="1:13" ht="13.5" thickBot="1">
      <c r="A60" s="2"/>
      <c r="B60" s="1" t="s">
        <v>221</v>
      </c>
      <c r="C60" s="2"/>
      <c r="E60" s="35"/>
      <c r="F60" s="37">
        <f>SUM(F57:F59)</f>
        <v>-2855</v>
      </c>
      <c r="G60" s="35"/>
      <c r="H60" s="37">
        <f>SUM(H57:H59)</f>
        <v>760</v>
      </c>
      <c r="I60" s="35"/>
      <c r="J60" s="35"/>
      <c r="K60" s="35"/>
      <c r="L60" s="35"/>
      <c r="M60" s="2"/>
    </row>
    <row r="61" spans="1:13" ht="13.5" thickTop="1">
      <c r="A61" s="2"/>
      <c r="B61" s="2"/>
      <c r="C61" s="2"/>
      <c r="E61" s="35"/>
      <c r="F61" s="35"/>
      <c r="G61" s="35"/>
      <c r="H61" s="35"/>
      <c r="I61" s="35"/>
      <c r="J61" s="35"/>
      <c r="K61" s="35"/>
      <c r="L61" s="35"/>
      <c r="M61" s="2"/>
    </row>
    <row r="62" spans="1:13" ht="12.75">
      <c r="A62" s="12" t="s">
        <v>43</v>
      </c>
      <c r="B62" s="7" t="s">
        <v>76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 t="s">
        <v>20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 t="s">
        <v>21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12" t="s">
        <v>44</v>
      </c>
      <c r="B66" s="7" t="s">
        <v>89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1"/>
      <c r="B67" s="2" t="s">
        <v>271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"/>
      <c r="B68" s="2" t="s">
        <v>272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12" t="s">
        <v>45</v>
      </c>
      <c r="B70" s="7" t="s">
        <v>77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s="1"/>
      <c r="B71" s="2" t="s">
        <v>31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s="12" t="s">
        <v>46</v>
      </c>
      <c r="B73" s="7" t="s">
        <v>78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12"/>
      <c r="B74" s="5" t="s">
        <v>249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 ht="12.75">
      <c r="B75" s="15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>
      <c r="A76" s="85" t="s">
        <v>47</v>
      </c>
      <c r="B76" s="81" t="s">
        <v>195</v>
      </c>
      <c r="C76" s="82"/>
      <c r="D76" s="82"/>
      <c r="E76" s="82"/>
      <c r="F76" s="83"/>
      <c r="G76" s="83"/>
      <c r="H76" s="83"/>
      <c r="I76" s="5"/>
      <c r="J76" s="2"/>
      <c r="K76" s="2"/>
      <c r="L76" s="2"/>
      <c r="M76" s="2"/>
    </row>
    <row r="77" spans="1:13" ht="12.75">
      <c r="A77" s="80"/>
      <c r="B77" s="84" t="s">
        <v>196</v>
      </c>
      <c r="C77" s="82"/>
      <c r="D77" s="82"/>
      <c r="E77" s="82"/>
      <c r="F77" s="83"/>
      <c r="G77" s="83"/>
      <c r="H77" s="83"/>
      <c r="I77" s="5"/>
      <c r="J77" s="2"/>
      <c r="K77" s="2"/>
      <c r="L77" s="2"/>
      <c r="M77" s="2"/>
    </row>
    <row r="78" spans="1:13" ht="12.75">
      <c r="A78" s="2"/>
      <c r="B78" s="15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75">
      <c r="A79" s="12" t="s">
        <v>48</v>
      </c>
      <c r="B79" s="16" t="s">
        <v>79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4" ht="11.25" customHeight="1">
      <c r="B80" s="1" t="s">
        <v>274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2"/>
    </row>
    <row r="81" spans="1:14" ht="12.75">
      <c r="A81" s="2"/>
      <c r="B81" s="1" t="s">
        <v>279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2"/>
    </row>
    <row r="82" spans="1:14" ht="12.75">
      <c r="A82" s="2"/>
      <c r="B82" s="1" t="s">
        <v>275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2"/>
    </row>
    <row r="83" spans="1:13" ht="12.75">
      <c r="A83" s="2"/>
      <c r="B83" s="1"/>
      <c r="C83" s="2"/>
      <c r="D83" s="2"/>
      <c r="E83" s="2"/>
      <c r="F83" s="2"/>
      <c r="G83" s="2"/>
      <c r="H83" s="2"/>
      <c r="I83" s="1"/>
      <c r="J83" s="1"/>
      <c r="K83" s="1"/>
      <c r="L83" s="1"/>
      <c r="M83" s="1"/>
    </row>
    <row r="84" spans="1:13" ht="12.75">
      <c r="A84" s="12" t="s">
        <v>49</v>
      </c>
      <c r="B84" s="16" t="s">
        <v>80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4" ht="12.75">
      <c r="B85" s="1" t="s">
        <v>276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2"/>
    </row>
    <row r="86" spans="1:14" ht="12.75">
      <c r="A86" s="2"/>
      <c r="B86" s="1" t="s">
        <v>277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2"/>
    </row>
    <row r="87" spans="2:13" ht="12.75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12" t="s">
        <v>50</v>
      </c>
      <c r="B88" s="86" t="s">
        <v>197</v>
      </c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2" ht="12.75">
      <c r="B89" s="101" t="s">
        <v>261</v>
      </c>
      <c r="C89" s="102"/>
      <c r="D89" s="102"/>
      <c r="E89" s="102"/>
      <c r="F89" s="102"/>
      <c r="G89" s="102"/>
      <c r="H89" s="102"/>
      <c r="I89" s="102"/>
      <c r="J89" s="102"/>
      <c r="K89" s="102"/>
      <c r="L89" s="2"/>
    </row>
    <row r="90" spans="1:12" ht="12.75">
      <c r="A90" s="2"/>
      <c r="B90" s="101" t="s">
        <v>262</v>
      </c>
      <c r="C90" s="102"/>
      <c r="D90" s="102"/>
      <c r="E90" s="102"/>
      <c r="F90" s="102"/>
      <c r="G90" s="102"/>
      <c r="H90" s="102"/>
      <c r="I90" s="102"/>
      <c r="J90" s="102"/>
      <c r="K90" s="102"/>
      <c r="L90" s="2"/>
    </row>
    <row r="91" spans="1:12" ht="12.75">
      <c r="A91" s="2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3" ht="13.5" customHeight="1">
      <c r="A92" s="12" t="s">
        <v>51</v>
      </c>
      <c r="B92" s="16" t="s">
        <v>81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ht="12.75">
      <c r="B93" s="2" t="s">
        <v>22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6.5" customHeight="1">
      <c r="A95" s="12" t="s">
        <v>52</v>
      </c>
      <c r="B95" s="7" t="s">
        <v>65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1"/>
      <c r="B96" s="2"/>
      <c r="C96" s="2"/>
      <c r="F96" s="6" t="s">
        <v>4</v>
      </c>
      <c r="G96" s="6"/>
      <c r="H96" s="6" t="s">
        <v>60</v>
      </c>
      <c r="I96" s="6"/>
      <c r="J96" s="2"/>
      <c r="K96" s="2"/>
      <c r="L96" s="2"/>
      <c r="M96" s="2"/>
    </row>
    <row r="97" spans="1:13" ht="12.75">
      <c r="A97" s="2"/>
      <c r="B97" s="2"/>
      <c r="C97" s="2"/>
      <c r="F97" s="11">
        <v>38291</v>
      </c>
      <c r="G97" s="2"/>
      <c r="H97" s="11">
        <v>38291</v>
      </c>
      <c r="I97" s="11"/>
      <c r="J97" s="2"/>
      <c r="K97" s="2"/>
      <c r="L97" s="2"/>
      <c r="M97" s="2"/>
    </row>
    <row r="98" spans="1:13" ht="12.75">
      <c r="A98" s="2"/>
      <c r="B98" s="2"/>
      <c r="C98" s="2"/>
      <c r="F98" s="69" t="s">
        <v>2</v>
      </c>
      <c r="G98" s="69"/>
      <c r="H98" s="69" t="s">
        <v>2</v>
      </c>
      <c r="I98" s="69"/>
      <c r="J98" s="2"/>
      <c r="K98" s="2"/>
      <c r="L98" s="2"/>
      <c r="M98" s="2"/>
    </row>
    <row r="99" spans="1:13" ht="12.75">
      <c r="A99" s="2"/>
      <c r="B99" s="2"/>
      <c r="C99" s="2"/>
      <c r="F99" s="69"/>
      <c r="G99" s="69"/>
      <c r="H99" s="5"/>
      <c r="I99" s="5"/>
      <c r="J99" s="2"/>
      <c r="K99" s="2"/>
      <c r="L99" s="2"/>
      <c r="M99" s="2"/>
    </row>
    <row r="100" spans="1:13" ht="12.75">
      <c r="A100" s="2"/>
      <c r="B100" s="2" t="s">
        <v>91</v>
      </c>
      <c r="C100" s="2"/>
      <c r="F100" s="88">
        <v>27</v>
      </c>
      <c r="G100" s="88"/>
      <c r="H100" s="88">
        <v>86</v>
      </c>
      <c r="I100" s="88"/>
      <c r="J100" s="2"/>
      <c r="K100" s="2"/>
      <c r="L100" s="2"/>
      <c r="M100" s="2"/>
    </row>
    <row r="101" spans="1:13" ht="12.75">
      <c r="A101" s="2"/>
      <c r="B101" s="2" t="s">
        <v>220</v>
      </c>
      <c r="C101" s="2"/>
      <c r="F101" s="88">
        <v>-697</v>
      </c>
      <c r="G101" s="88"/>
      <c r="H101" s="39">
        <v>-193</v>
      </c>
      <c r="I101" s="39"/>
      <c r="J101" s="2"/>
      <c r="K101" s="2"/>
      <c r="L101" s="2"/>
      <c r="M101" s="2"/>
    </row>
    <row r="102" spans="1:13" ht="13.5" thickBot="1">
      <c r="A102" s="2"/>
      <c r="B102" s="2"/>
      <c r="C102" s="2"/>
      <c r="F102" s="90">
        <f>SUM(F100:F101)</f>
        <v>-670</v>
      </c>
      <c r="G102" s="92"/>
      <c r="H102" s="90">
        <f>SUM(H100:H101)</f>
        <v>-107</v>
      </c>
      <c r="I102" s="92"/>
      <c r="J102" s="2"/>
      <c r="K102" s="2"/>
      <c r="L102" s="2"/>
      <c r="M102" s="2"/>
    </row>
    <row r="103" spans="1:13" ht="13.5" thickTop="1">
      <c r="A103" s="2"/>
      <c r="B103" s="2"/>
      <c r="C103" s="2"/>
      <c r="G103" s="89"/>
      <c r="H103" s="2"/>
      <c r="I103" s="89"/>
      <c r="J103" s="2"/>
      <c r="K103" s="2"/>
      <c r="L103" s="2"/>
      <c r="M103" s="2"/>
    </row>
    <row r="104" spans="1:13" ht="12.75">
      <c r="A104" s="2"/>
      <c r="B104" s="2" t="s">
        <v>219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2"/>
      <c r="B105" s="2" t="s">
        <v>254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2"/>
      <c r="B106" s="1" t="s">
        <v>255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12" t="s">
        <v>53</v>
      </c>
      <c r="B108" s="7" t="s">
        <v>82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ht="12.75">
      <c r="B109" s="2" t="s">
        <v>23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>
      <c r="A111" s="12" t="s">
        <v>54</v>
      </c>
      <c r="B111" s="7" t="s">
        <v>83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1"/>
      <c r="B112" s="2" t="s">
        <v>24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>
      <c r="A113" s="2"/>
      <c r="B113" s="2" t="s">
        <v>25</v>
      </c>
      <c r="C113" s="2"/>
      <c r="D113" s="2"/>
      <c r="E113" s="2"/>
      <c r="F113" s="2"/>
      <c r="G113" s="2"/>
      <c r="H113" s="2"/>
      <c r="I113" s="2"/>
      <c r="J113" s="1"/>
      <c r="K113" s="1"/>
      <c r="L113" s="1"/>
      <c r="M113" s="1"/>
    </row>
    <row r="114" spans="1:13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>
      <c r="A115" s="12" t="s">
        <v>55</v>
      </c>
      <c r="B115" s="7" t="s">
        <v>84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>
      <c r="A116" s="2"/>
      <c r="B116" s="15" t="s">
        <v>186</v>
      </c>
      <c r="C116" s="1"/>
      <c r="D116" s="1"/>
      <c r="E116" s="1"/>
      <c r="F116" s="1"/>
      <c r="G116" s="1"/>
      <c r="H116" s="1"/>
      <c r="I116" s="1"/>
      <c r="J116" s="2"/>
      <c r="K116" s="2"/>
      <c r="L116" s="2"/>
      <c r="M116" s="2"/>
    </row>
    <row r="117" spans="1:13" ht="12.75">
      <c r="A117" s="2"/>
      <c r="B117" s="15"/>
      <c r="C117" s="1"/>
      <c r="D117" s="1"/>
      <c r="E117" s="1"/>
      <c r="F117" s="1"/>
      <c r="G117" s="1"/>
      <c r="H117" s="1"/>
      <c r="I117" s="1"/>
      <c r="J117" s="2"/>
      <c r="K117" s="2"/>
      <c r="L117" s="2"/>
      <c r="M117" s="2"/>
    </row>
    <row r="118" spans="1:13" ht="12.75">
      <c r="A118" s="12" t="s">
        <v>56</v>
      </c>
      <c r="B118" s="16" t="s">
        <v>85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 ht="12.75">
      <c r="B119" s="2" t="s">
        <v>62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>
      <c r="A120" s="12"/>
      <c r="B120" s="2" t="s">
        <v>59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" customHeight="1">
      <c r="A121" s="2"/>
      <c r="B121" s="15"/>
      <c r="C121" s="15"/>
      <c r="D121" s="15"/>
      <c r="E121" s="15"/>
      <c r="F121" s="14" t="s">
        <v>26</v>
      </c>
      <c r="G121" s="2"/>
      <c r="H121" s="2"/>
      <c r="I121" s="2"/>
      <c r="J121" s="2"/>
      <c r="K121" s="2"/>
      <c r="L121" s="2"/>
      <c r="M121" s="2"/>
    </row>
    <row r="122" spans="1:13" ht="12.75">
      <c r="A122" s="2"/>
      <c r="B122" s="26" t="s">
        <v>27</v>
      </c>
      <c r="C122" s="2"/>
      <c r="D122" s="15"/>
      <c r="E122" s="15"/>
      <c r="F122" s="40">
        <f>'Balance Sheet'!G32+'Balance Sheet'!G37</f>
        <v>6576</v>
      </c>
      <c r="G122" s="2"/>
      <c r="H122" s="2"/>
      <c r="I122" s="2"/>
      <c r="J122" s="2"/>
      <c r="K122" s="2"/>
      <c r="L122" s="2"/>
      <c r="M122" s="2"/>
    </row>
    <row r="123" spans="1:13" ht="12.75">
      <c r="A123" s="2"/>
      <c r="B123" s="26" t="s">
        <v>28</v>
      </c>
      <c r="C123" s="2"/>
      <c r="D123" s="15"/>
      <c r="E123" s="15"/>
      <c r="F123" s="40">
        <f>'Balance Sheet'!G51</f>
        <v>0</v>
      </c>
      <c r="G123" s="2"/>
      <c r="H123" s="2"/>
      <c r="I123" s="2"/>
      <c r="J123" s="2"/>
      <c r="K123" s="2"/>
      <c r="L123" s="2"/>
      <c r="M123" s="2"/>
    </row>
    <row r="124" spans="1:13" ht="13.5" thickBot="1">
      <c r="A124" s="2"/>
      <c r="B124" s="16"/>
      <c r="C124" s="15"/>
      <c r="D124" s="15"/>
      <c r="E124" s="15"/>
      <c r="F124" s="41">
        <f>SUM(F122:F123)</f>
        <v>6576</v>
      </c>
      <c r="G124" s="2"/>
      <c r="H124" s="2"/>
      <c r="I124" s="2"/>
      <c r="J124" s="2"/>
      <c r="K124" s="2"/>
      <c r="L124" s="2"/>
      <c r="M124" s="2"/>
    </row>
    <row r="125" spans="1:13" ht="13.5" thickTop="1">
      <c r="A125" s="2"/>
      <c r="B125" s="16"/>
      <c r="C125" s="15"/>
      <c r="D125" s="15"/>
      <c r="E125" s="15"/>
      <c r="F125" s="40"/>
      <c r="G125" s="2"/>
      <c r="H125" s="2"/>
      <c r="I125" s="2"/>
      <c r="J125" s="2"/>
      <c r="K125" s="2"/>
      <c r="L125" s="2"/>
      <c r="M125" s="2"/>
    </row>
    <row r="126" spans="1:13" ht="12.75">
      <c r="A126" s="2"/>
      <c r="B126" s="16"/>
      <c r="C126" s="15"/>
      <c r="D126" s="15"/>
      <c r="E126" s="15"/>
      <c r="F126" s="17"/>
      <c r="G126" s="2"/>
      <c r="H126" s="2"/>
      <c r="I126" s="2"/>
      <c r="J126" s="2"/>
      <c r="K126" s="2"/>
      <c r="L126" s="2"/>
      <c r="M126" s="2"/>
    </row>
    <row r="127" spans="1:13" ht="12.75">
      <c r="A127" s="12" t="s">
        <v>57</v>
      </c>
      <c r="B127" s="16" t="s">
        <v>86</v>
      </c>
      <c r="C127" s="15"/>
      <c r="D127" s="15"/>
      <c r="E127" s="15"/>
      <c r="F127" s="17"/>
      <c r="G127" s="2"/>
      <c r="H127" s="2"/>
      <c r="I127" s="2"/>
      <c r="J127" s="2"/>
      <c r="K127" s="2"/>
      <c r="L127" s="2"/>
      <c r="M127" s="2"/>
    </row>
    <row r="128" spans="2:13" ht="12.75">
      <c r="B128" s="15" t="s">
        <v>235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2:13" ht="12.75">
      <c r="B129" s="15" t="s">
        <v>263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2:13" ht="12.75">
      <c r="B130" s="15" t="s">
        <v>264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2:13" ht="12.75">
      <c r="B131" s="97" t="s">
        <v>0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2:13" ht="12.75">
      <c r="B132" s="97" t="s">
        <v>236</v>
      </c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2:13" ht="12.75">
      <c r="B133" s="97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2:13" ht="12.75">
      <c r="B134" s="15" t="s">
        <v>265</v>
      </c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2:13" ht="12.75">
      <c r="B135" s="15" t="s">
        <v>247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2:13" ht="12.75">
      <c r="B136" s="15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2:13" ht="12.75">
      <c r="B137" s="15"/>
      <c r="C137" s="2"/>
      <c r="D137" s="2"/>
      <c r="E137" s="2"/>
      <c r="F137" s="6" t="s">
        <v>240</v>
      </c>
      <c r="G137" s="2"/>
      <c r="H137" s="6" t="s">
        <v>243</v>
      </c>
      <c r="I137" s="2"/>
      <c r="J137" s="2"/>
      <c r="K137" s="2"/>
      <c r="L137" s="2"/>
      <c r="M137" s="2"/>
    </row>
    <row r="138" spans="2:13" ht="12.75">
      <c r="B138" s="15"/>
      <c r="C138" s="2"/>
      <c r="D138" s="2"/>
      <c r="E138" s="2"/>
      <c r="F138" s="6" t="s">
        <v>242</v>
      </c>
      <c r="G138" s="2"/>
      <c r="H138" s="6" t="s">
        <v>241</v>
      </c>
      <c r="I138" s="2"/>
      <c r="J138" s="2"/>
      <c r="K138" s="2"/>
      <c r="L138" s="2"/>
      <c r="M138" s="2"/>
    </row>
    <row r="139" spans="2:13" ht="12.75">
      <c r="B139" s="15"/>
      <c r="C139" s="15"/>
      <c r="D139" s="15"/>
      <c r="E139" s="15"/>
      <c r="F139" s="93" t="s">
        <v>239</v>
      </c>
      <c r="G139" s="2"/>
      <c r="H139" s="95" t="s">
        <v>239</v>
      </c>
      <c r="I139" s="2"/>
      <c r="J139" s="2"/>
      <c r="K139" s="2"/>
      <c r="L139" s="2"/>
      <c r="M139" s="2"/>
    </row>
    <row r="140" spans="2:13" ht="12.75">
      <c r="B140" s="15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2:13" ht="13.5" thickBot="1">
      <c r="B141" s="15" t="s">
        <v>237</v>
      </c>
      <c r="C141" s="2"/>
      <c r="D141" s="2"/>
      <c r="E141" s="2"/>
      <c r="F141" s="94">
        <v>701</v>
      </c>
      <c r="G141" s="2"/>
      <c r="H141" s="98" t="s">
        <v>273</v>
      </c>
      <c r="I141" s="2"/>
      <c r="J141" s="2"/>
      <c r="K141" s="2"/>
      <c r="L141" s="2"/>
      <c r="M141" s="2"/>
    </row>
    <row r="142" spans="2:16" ht="13.5" thickTop="1">
      <c r="B142" s="15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125"/>
      <c r="P142" s="125"/>
    </row>
    <row r="143" spans="1:16" ht="12.75">
      <c r="A143" s="2"/>
      <c r="B143" s="15" t="s">
        <v>246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125"/>
      <c r="P143" s="125"/>
    </row>
    <row r="144" spans="1:1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125"/>
      <c r="P144" s="125"/>
    </row>
    <row r="145" spans="1:16" ht="12.75">
      <c r="A145" s="12" t="s">
        <v>58</v>
      </c>
      <c r="B145" s="7" t="s">
        <v>87</v>
      </c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126"/>
      <c r="P145" s="125"/>
    </row>
    <row r="146" spans="1:14" ht="12.75">
      <c r="A146" s="1"/>
      <c r="B146" s="2" t="s">
        <v>29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3" ht="12.75">
      <c r="A148" s="12" t="s">
        <v>184</v>
      </c>
      <c r="B148" s="16" t="s">
        <v>68</v>
      </c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4" ht="12.75">
      <c r="A149" s="2"/>
      <c r="B149" s="3" t="s">
        <v>238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3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2.75">
      <c r="A151" s="12" t="s">
        <v>248</v>
      </c>
      <c r="B151" s="7" t="s">
        <v>88</v>
      </c>
      <c r="C151" s="2"/>
      <c r="D151" s="2"/>
      <c r="E151" s="2"/>
      <c r="F151" s="2"/>
      <c r="G151" s="1"/>
      <c r="H151" s="1"/>
      <c r="I151" s="1"/>
      <c r="J151" s="2"/>
      <c r="K151" s="2"/>
      <c r="L151" s="2"/>
      <c r="M151" s="2"/>
    </row>
    <row r="152" spans="2:13" ht="12.75">
      <c r="B152" s="1" t="s">
        <v>191</v>
      </c>
      <c r="C152" s="1"/>
      <c r="D152" s="1"/>
      <c r="E152" s="1"/>
      <c r="F152" s="2"/>
      <c r="G152" s="1"/>
      <c r="H152" s="1"/>
      <c r="I152" s="2"/>
      <c r="J152" s="2"/>
      <c r="K152" s="2"/>
      <c r="L152" s="2"/>
      <c r="M152" s="4"/>
    </row>
    <row r="153" spans="1:13" ht="13.5" customHeight="1">
      <c r="A153" s="2"/>
      <c r="B153" s="1" t="s">
        <v>190</v>
      </c>
      <c r="C153" s="1"/>
      <c r="D153" s="1"/>
      <c r="E153" s="1"/>
      <c r="F153" s="2"/>
      <c r="G153" s="2"/>
      <c r="H153" s="2"/>
      <c r="I153" s="2"/>
      <c r="J153" s="2"/>
      <c r="K153" s="2"/>
      <c r="L153" s="2"/>
      <c r="M153" s="2"/>
    </row>
    <row r="154" spans="1:13" ht="12.75" customHeight="1">
      <c r="A154" s="2"/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2.75">
      <c r="A156" s="2"/>
      <c r="B156" s="2"/>
      <c r="C156" s="2"/>
      <c r="E156" s="10" t="s">
        <v>106</v>
      </c>
      <c r="F156" s="1"/>
      <c r="G156" s="10" t="s">
        <v>108</v>
      </c>
      <c r="H156" s="2"/>
      <c r="I156" s="10" t="s">
        <v>106</v>
      </c>
      <c r="J156" s="6"/>
      <c r="K156" s="10" t="s">
        <v>108</v>
      </c>
      <c r="L156" s="10"/>
      <c r="M156" s="2"/>
    </row>
    <row r="157" spans="1:13" ht="12.75">
      <c r="A157" s="2"/>
      <c r="B157" s="2"/>
      <c r="C157" s="2"/>
      <c r="E157" s="10" t="s">
        <v>107</v>
      </c>
      <c r="F157" s="1"/>
      <c r="G157" s="10" t="s">
        <v>109</v>
      </c>
      <c r="H157" s="2"/>
      <c r="I157" s="10" t="s">
        <v>110</v>
      </c>
      <c r="J157" s="6"/>
      <c r="K157" s="10" t="s">
        <v>111</v>
      </c>
      <c r="L157" s="100"/>
      <c r="M157" s="2"/>
    </row>
    <row r="158" spans="1:13" ht="12.75">
      <c r="A158" s="2"/>
      <c r="B158" s="2"/>
      <c r="C158" s="2"/>
      <c r="E158" s="11">
        <v>38291</v>
      </c>
      <c r="F158" s="2"/>
      <c r="G158" s="11">
        <v>37925</v>
      </c>
      <c r="H158" s="11"/>
      <c r="I158" s="11">
        <v>38291</v>
      </c>
      <c r="J158" s="2"/>
      <c r="K158" s="11">
        <v>38291</v>
      </c>
      <c r="L158" s="11"/>
      <c r="M158" s="2"/>
    </row>
    <row r="159" spans="1:13" ht="12.75">
      <c r="A159" s="2"/>
      <c r="B159" s="2"/>
      <c r="C159" s="2"/>
      <c r="F159" s="2"/>
      <c r="G159" s="4"/>
      <c r="H159" s="2"/>
      <c r="I159" s="4"/>
      <c r="J159" s="2"/>
      <c r="K159" s="2"/>
      <c r="L159" s="4"/>
      <c r="M159" s="2"/>
    </row>
    <row r="160" spans="1:13" ht="12.75">
      <c r="A160" s="2"/>
      <c r="B160" s="2" t="s">
        <v>222</v>
      </c>
      <c r="C160" s="2"/>
      <c r="D160" s="2"/>
      <c r="E160" s="30">
        <f>'Income Statement'!D41</f>
        <v>-1436</v>
      </c>
      <c r="F160" s="6"/>
      <c r="G160" s="71">
        <f>'Income Statement'!F41</f>
        <v>-605</v>
      </c>
      <c r="H160" s="71"/>
      <c r="I160" s="71">
        <f>'Income Statement'!H41</f>
        <v>-2748</v>
      </c>
      <c r="J160" s="71"/>
      <c r="K160" s="71">
        <f>'Income Statement'!J41</f>
        <v>698</v>
      </c>
      <c r="L160" s="71"/>
      <c r="M160" s="2"/>
    </row>
    <row r="161" spans="1:13" ht="12.75" hidden="1">
      <c r="A161" s="2"/>
      <c r="B161" s="2"/>
      <c r="C161" s="2"/>
      <c r="D161" s="2"/>
      <c r="E161" s="71"/>
      <c r="F161" s="6"/>
      <c r="G161" s="71"/>
      <c r="H161" s="71"/>
      <c r="I161" s="71"/>
      <c r="J161" s="71"/>
      <c r="K161" s="71"/>
      <c r="L161" s="71"/>
      <c r="M161" s="2"/>
    </row>
    <row r="162" spans="1:13" ht="12.75" hidden="1">
      <c r="A162" s="2"/>
      <c r="B162" s="2" t="s">
        <v>173</v>
      </c>
      <c r="C162" s="2"/>
      <c r="D162" s="2"/>
      <c r="E162" s="71"/>
      <c r="F162" s="2"/>
      <c r="G162" s="72" t="s">
        <v>198</v>
      </c>
      <c r="H162" s="72"/>
      <c r="I162" s="71"/>
      <c r="J162" s="71"/>
      <c r="K162" s="71">
        <v>40097</v>
      </c>
      <c r="L162" s="71"/>
      <c r="M162" s="2"/>
    </row>
    <row r="163" spans="1:13" ht="12.75" hidden="1">
      <c r="A163" s="2"/>
      <c r="B163" s="2" t="s">
        <v>187</v>
      </c>
      <c r="C163" s="2"/>
      <c r="D163" s="2"/>
      <c r="E163" s="71"/>
      <c r="G163" s="72" t="s">
        <v>174</v>
      </c>
      <c r="H163" s="71"/>
      <c r="I163" s="71"/>
      <c r="J163" s="71"/>
      <c r="K163" s="71">
        <v>39996</v>
      </c>
      <c r="L163" s="71"/>
      <c r="M163" s="2"/>
    </row>
    <row r="164" spans="1:13" ht="12.75" hidden="1">
      <c r="A164" s="2"/>
      <c r="B164" s="2"/>
      <c r="C164" s="2"/>
      <c r="D164" s="2"/>
      <c r="E164" s="71"/>
      <c r="F164" s="71"/>
      <c r="G164" s="73"/>
      <c r="H164" s="71"/>
      <c r="I164" s="71"/>
      <c r="J164" s="71"/>
      <c r="K164" s="71"/>
      <c r="L164" s="71"/>
      <c r="M164" s="2"/>
    </row>
    <row r="165" spans="1:13" ht="12.75">
      <c r="A165" s="2"/>
      <c r="B165" s="2" t="s">
        <v>171</v>
      </c>
      <c r="C165" s="2"/>
      <c r="D165" s="2"/>
      <c r="E165" s="71"/>
      <c r="F165" s="71"/>
      <c r="G165" s="71"/>
      <c r="H165" s="71"/>
      <c r="I165" s="71"/>
      <c r="J165" s="71"/>
      <c r="K165" s="71"/>
      <c r="L165" s="71"/>
      <c r="M165" s="2"/>
    </row>
    <row r="166" spans="1:13" ht="12.75">
      <c r="A166" s="2"/>
      <c r="B166" s="2" t="s">
        <v>172</v>
      </c>
      <c r="C166" s="2"/>
      <c r="D166" s="2"/>
      <c r="E166" s="71">
        <f>+K162</f>
        <v>40097</v>
      </c>
      <c r="F166" s="71"/>
      <c r="G166" s="71">
        <f>+K163</f>
        <v>39996</v>
      </c>
      <c r="H166" s="71"/>
      <c r="I166" s="71">
        <f>+K162</f>
        <v>40097</v>
      </c>
      <c r="J166" s="71"/>
      <c r="K166" s="71">
        <f>+K163</f>
        <v>39996</v>
      </c>
      <c r="L166" s="71"/>
      <c r="M166" s="2"/>
    </row>
    <row r="167" spans="1:13" ht="13.5" thickBot="1">
      <c r="A167" s="2"/>
      <c r="B167" s="1" t="s">
        <v>192</v>
      </c>
      <c r="C167" s="2"/>
      <c r="D167" s="2"/>
      <c r="E167" s="74">
        <f>+E160*100/+E166</f>
        <v>-3.581315310372347</v>
      </c>
      <c r="F167" s="71"/>
      <c r="G167" s="74">
        <f>+G160*100/+G166</f>
        <v>-1.5126512651265127</v>
      </c>
      <c r="H167" s="71"/>
      <c r="I167" s="74">
        <f>+I160*100/+I166</f>
        <v>-6.85338055216101</v>
      </c>
      <c r="J167" s="71"/>
      <c r="K167" s="74">
        <f>+K160*100/+K166</f>
        <v>1.7451745174517452</v>
      </c>
      <c r="L167" s="103"/>
      <c r="M167" s="2"/>
    </row>
    <row r="168" spans="1:13" ht="13.5" thickTop="1">
      <c r="A168" s="2"/>
      <c r="B168" s="2"/>
      <c r="C168" s="2"/>
      <c r="D168" s="2"/>
      <c r="E168" s="71"/>
      <c r="F168" s="72"/>
      <c r="G168" s="71"/>
      <c r="H168" s="71"/>
      <c r="I168" s="71"/>
      <c r="J168" s="71"/>
      <c r="K168" s="71"/>
      <c r="L168" s="71"/>
      <c r="M168" s="2"/>
    </row>
    <row r="169" spans="1:13" ht="12.75">
      <c r="A169" s="2"/>
      <c r="B169" s="1" t="s">
        <v>244</v>
      </c>
      <c r="C169" s="2"/>
      <c r="D169" s="2"/>
      <c r="E169" s="71"/>
      <c r="F169" s="71"/>
      <c r="G169" s="71"/>
      <c r="H169" s="71"/>
      <c r="I169" s="71"/>
      <c r="J169" s="71"/>
      <c r="K169" s="71"/>
      <c r="L169" s="71"/>
      <c r="M169" s="2"/>
    </row>
    <row r="170" spans="1:13" ht="12.75">
      <c r="A170" s="2"/>
      <c r="B170" s="1"/>
      <c r="C170" s="2"/>
      <c r="D170" s="2"/>
      <c r="E170" s="71"/>
      <c r="F170" s="71"/>
      <c r="G170" s="71"/>
      <c r="H170" s="71"/>
      <c r="I170" s="71"/>
      <c r="J170" s="71"/>
      <c r="K170" s="71"/>
      <c r="L170" s="71"/>
      <c r="M170" s="2"/>
    </row>
    <row r="171" spans="1:13" ht="12.75">
      <c r="A171" s="2"/>
      <c r="B171" s="1" t="s">
        <v>201</v>
      </c>
      <c r="C171" s="2"/>
      <c r="D171" s="2"/>
      <c r="E171" s="71"/>
      <c r="F171" s="71"/>
      <c r="G171" s="71"/>
      <c r="H171" s="71"/>
      <c r="I171" s="71"/>
      <c r="J171" s="71"/>
      <c r="K171" s="71"/>
      <c r="L171" s="71"/>
      <c r="M171" s="2"/>
    </row>
    <row r="172" spans="1:13" ht="12.75">
      <c r="A172" s="2"/>
      <c r="B172" s="1"/>
      <c r="C172" s="2"/>
      <c r="D172" s="2"/>
      <c r="E172" s="71"/>
      <c r="F172" s="71"/>
      <c r="G172" s="71"/>
      <c r="H172" s="71"/>
      <c r="I172" s="71"/>
      <c r="J172" s="71"/>
      <c r="K172" s="71"/>
      <c r="L172" s="71"/>
      <c r="M172" s="2"/>
    </row>
    <row r="173" spans="1:13" ht="11.25" customHeight="1">
      <c r="A173" s="2"/>
      <c r="B173" s="1"/>
      <c r="C173" s="2"/>
      <c r="D173" s="2"/>
      <c r="E173" s="71"/>
      <c r="F173" s="71"/>
      <c r="G173" s="71"/>
      <c r="H173" s="71"/>
      <c r="I173" s="71"/>
      <c r="J173" s="71"/>
      <c r="K173" s="71"/>
      <c r="L173" s="71"/>
      <c r="M173" s="2"/>
    </row>
    <row r="174" spans="1:13" ht="12.75">
      <c r="A174" s="2"/>
      <c r="B174" s="1"/>
      <c r="C174" s="2"/>
      <c r="D174" s="2"/>
      <c r="E174" s="71"/>
      <c r="F174" s="71"/>
      <c r="G174" s="71"/>
      <c r="H174" s="71"/>
      <c r="I174" s="71"/>
      <c r="J174" s="71"/>
      <c r="K174" s="71"/>
      <c r="L174" s="71"/>
      <c r="M174" s="2"/>
    </row>
    <row r="175" spans="1:13" ht="12.75">
      <c r="A175" s="7" t="s">
        <v>188</v>
      </c>
      <c r="B175" s="16"/>
      <c r="C175" s="2"/>
      <c r="D175" s="2"/>
      <c r="E175" s="71"/>
      <c r="F175" s="71"/>
      <c r="G175" s="71"/>
      <c r="H175" s="71"/>
      <c r="I175" s="71"/>
      <c r="J175" s="71"/>
      <c r="K175" s="71"/>
      <c r="L175" s="71"/>
      <c r="M175" s="2"/>
    </row>
    <row r="176" spans="1:13" ht="12.75">
      <c r="A176" s="7"/>
      <c r="B176" s="16"/>
      <c r="C176" s="2"/>
      <c r="D176" s="2"/>
      <c r="E176" s="71"/>
      <c r="F176" s="71"/>
      <c r="G176" s="71"/>
      <c r="H176" s="71"/>
      <c r="I176" s="71"/>
      <c r="J176" s="71"/>
      <c r="K176" s="71"/>
      <c r="L176" s="71"/>
      <c r="M176" s="2"/>
    </row>
    <row r="177" spans="1:13" ht="12.75">
      <c r="A177" s="7" t="s">
        <v>189</v>
      </c>
      <c r="B177" s="16"/>
      <c r="C177" s="2"/>
      <c r="D177" s="2"/>
      <c r="E177" s="71"/>
      <c r="F177" s="71"/>
      <c r="G177" s="71"/>
      <c r="H177" s="71"/>
      <c r="I177" s="71"/>
      <c r="J177" s="71"/>
      <c r="K177" s="71"/>
      <c r="L177" s="71"/>
      <c r="M177" s="2"/>
    </row>
    <row r="178" spans="1:12" ht="12.75">
      <c r="A178" s="2" t="s">
        <v>245</v>
      </c>
      <c r="B178" s="2"/>
      <c r="C178" s="2"/>
      <c r="D178" s="2"/>
      <c r="E178" s="71"/>
      <c r="F178" s="71"/>
      <c r="G178" s="71"/>
      <c r="H178" s="71"/>
      <c r="I178" s="71"/>
      <c r="J178" s="71"/>
      <c r="K178" s="71"/>
      <c r="L178" s="71"/>
    </row>
    <row r="179" spans="1:12" ht="12.75">
      <c r="A179" s="96" t="s">
        <v>253</v>
      </c>
      <c r="B179" s="70"/>
      <c r="C179" s="42"/>
      <c r="D179" s="2"/>
      <c r="E179" s="71"/>
      <c r="F179" s="71"/>
      <c r="G179" s="71"/>
      <c r="H179" s="71"/>
      <c r="I179" s="71"/>
      <c r="J179" s="71"/>
      <c r="K179" s="71"/>
      <c r="L179" s="71"/>
    </row>
    <row r="180" spans="1:12" ht="12.75">
      <c r="A180" s="2"/>
      <c r="B180" s="2"/>
      <c r="C180" s="2"/>
      <c r="D180" s="2"/>
      <c r="E180" s="71"/>
      <c r="F180" s="71"/>
      <c r="G180" s="71"/>
      <c r="H180" s="71"/>
      <c r="I180" s="71"/>
      <c r="J180" s="71"/>
      <c r="K180" s="71"/>
      <c r="L180" s="71"/>
    </row>
    <row r="181" ht="12.75">
      <c r="F181" s="71"/>
    </row>
    <row r="182" ht="12.75">
      <c r="F182" s="71"/>
    </row>
    <row r="183" ht="12.75">
      <c r="F183" s="71"/>
    </row>
    <row r="184" ht="12.75">
      <c r="F184" s="71"/>
    </row>
  </sheetData>
  <mergeCells count="1">
    <mergeCell ref="I36:L36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&amp;CPage &amp;P+4 of &amp;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Teck Guan Group Of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2004-12-24T01:28:54Z</cp:lastPrinted>
  <dcterms:created xsi:type="dcterms:W3CDTF">2002-12-05T00:52:44Z</dcterms:created>
  <dcterms:modified xsi:type="dcterms:W3CDTF">2004-12-27T07:15:10Z</dcterms:modified>
  <cp:category/>
  <cp:version/>
  <cp:contentType/>
  <cp:contentStatus/>
</cp:coreProperties>
</file>